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sv-jh151\業務課\業務\総務係\共通\A 諸務\5 照会・調査依頼に対する回答\京都府\自治振興課\経営比較分析表\R06　R05経営比較分析\"/>
    </mc:Choice>
  </mc:AlternateContent>
  <xr:revisionPtr revIDLastSave="0" documentId="13_ncr:1_{C2DC879D-B70B-46BB-97E5-66D4704B17AB}" xr6:coauthVersionLast="47" xr6:coauthVersionMax="47" xr10:uidLastSave="{00000000-0000-0000-0000-000000000000}"/>
  <workbookProtection workbookAlgorithmName="SHA-512" workbookHashValue="nGIf4qQ5d8CyEWFLIcVsfKNkVz34DYS2aPqCvtNeD+82S5P9O/5gYxk/2Yri8dxJ2VQMKRsJouRean7Roobkxg==" workbookSaltValue="ZYNX2ramMf6j6+pd618nkQ==" workbookSpinCount="100000" lockStructure="1"/>
  <bookViews>
    <workbookView xWindow="-28920" yWindow="-120" windowWidth="28110" windowHeight="1644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BB8" i="4" s="1"/>
  <c r="T6" i="5"/>
  <c r="S6" i="5"/>
  <c r="AL8" i="4" s="1"/>
  <c r="R6" i="5"/>
  <c r="AD10" i="4" s="1"/>
  <c r="Q6" i="5"/>
  <c r="W10" i="4" s="1"/>
  <c r="P6" i="5"/>
  <c r="O6" i="5"/>
  <c r="I10" i="4" s="1"/>
  <c r="N6" i="5"/>
  <c r="B10" i="4" s="1"/>
  <c r="M6" i="5"/>
  <c r="AD8" i="4" s="1"/>
  <c r="L6" i="5"/>
  <c r="K6" i="5"/>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K85" i="4"/>
  <c r="H85" i="4"/>
  <c r="G85" i="4"/>
  <c r="E85" i="4"/>
  <c r="BB10" i="4"/>
  <c r="AT10" i="4"/>
  <c r="P10" i="4"/>
  <c r="AT8" i="4"/>
  <c r="W8" i="4"/>
  <c r="P8" i="4"/>
</calcChain>
</file>

<file path=xl/sharedStrings.xml><?xml version="1.0" encoding="utf-8"?>
<sst xmlns="http://schemas.openxmlformats.org/spreadsheetml/2006/main" count="231" uniqueCount="117">
  <si>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</si>
  <si>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</si>
  <si>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</si>
  <si>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</si>
  <si>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</si>
  <si>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</si>
  <si>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</si>
  <si>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</si>
  <si>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</si>
  <si>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</si>
  <si>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</si>
  <si>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</si>
  <si>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</si>
  <si>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</si>
  <si>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</si>
  <si>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</si>
  <si>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</si>
  <si>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</si>
  <si>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</si>
  <si>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</si>
  <si>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</si>
  <si>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</si>
  <si>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</si>
  <si>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</si>
  <si>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</si>
  <si>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</si>
  <si>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</si>
  <si>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</si>
  <si>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</si>
  <si>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</si>
  <si>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</si>
  <si>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</si>
  <si>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</si>
  <si>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</si>
  <si>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</si>
  <si>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</si>
  <si>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</si>
  <si>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</si>
  <si>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</si>
  <si>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</si>
  <si>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</si>
  <si>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</si>
  <si>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</si>
  <si>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</si>
  <si>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</si>
  <si>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</si>
  <si>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</si>
  <si>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</si>
  <si>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</si>
  <si>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</si>
  <si>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</si>
  <si>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</si>
  <si>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</si>
  <si>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</si>
  <si>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</si>
  <si>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</si>
  <si>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</si>
  <si>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</si>
  <si>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</si>
  <si>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</si>
  <si>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</si>
  <si>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</si>
  <si>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</si>
  <si>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</si>
  <si>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</si>
  <si>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</si>
  <si>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</si>
  <si>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</si>
  <si>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</si>
  <si>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</si>
  <si>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</si>
  <si>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</si>
  <si>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</si>
  <si>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</si>
  <si>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</si>
  <si>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</si>
  <si>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</si>
  <si>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</si>
  <si>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</si>
  <si>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</si>
  <si>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</si>
  <si>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</si>
  <si>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</si>
  <si>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</si>
  <si>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</si>
  <si>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</si>
  <si>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</si>
  <si>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</si>
  <si>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</si>
  <si>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</si>
  <si>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</si>
  <si>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</si>
  <si>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</si>
  <si>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</si>
  <si>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</si>
  <si>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</si>
  <si>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京都府　木津川市</t>
  </si>
  <si>
    <t>法適用</t>
  </si>
  <si>
    <t>下水道事業</t>
  </si>
  <si>
    <t>公共下水道</t>
  </si>
  <si>
    <t>Bd1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</si>
  <si>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</si>
  <si>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</si>
  <si>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</si>
  <si>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</si>
  <si>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</si>
  <si>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</si>
  <si>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</si>
  <si>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</si>
  <si>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</si>
  <si>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</si>
  <si>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</si>
  <si>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</si>
  <si>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</si>
  <si>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　①有形固定資産減価償却率は、経年により年々増加している。現在既に30年を超える施設も存続する中、施設等の長寿命化に向け、令和元年度よりストックマネジメント計画に基づき、事業費の平準化を図り、計画的かつ効率的な維持修繕・改築更新事業を進め、長寿命化を図っている。
　②管渠老朽化率は、0％と法定耐用年数を経過した管渠はなく、そのため更新は行っていないため、③管渠改善率は0％となっている。</t>
    <phoneticPr fontId="4"/>
  </si>
  <si>
    <t>　本市下水道事業については、施設整備状況や水洗化率等の現状を踏まえると、今後は、早期の整備完了の推進と施設の維持管理や老朽化対策・長寿命化等への取組み、健全な事業経営が課題となる。
　下水道事業の財政状況は、類似団体との比較においては直ちに悪いという状況ではないが、決して楽観できる状況ではない。安定した更なる収入確保のために、令和5年2月使用分より下水道使用料の引き上げを行ったことにより経営状況は改善しているが、人件費や物価の上昇もあり一般会計からの繰入に依存している状況が続いている。
　今後は滞納対策・有収水量増加に向けた取組みを行っていくとともに、より一層の経費削減に努め、公営企業の独立採算制の基本原則に基づく経営を目標に引き続き取り組んでいく。</t>
    <phoneticPr fontId="4"/>
  </si>
  <si>
    <t xml:space="preserve">　①経常収支比率は、100％を上回り、②累積欠損金は生じていないが、依然として一般会計からの繰入金への依存度が高い状態である。③流動比率は改善し、類似団体平均値同程度になっている。④企業債残高対事業規模比率は、前年度より大幅に減少し、類似団体平均値を大幅に下回っている。これは、企業債残高が類似団体と比較すると少ないためである。
　⑤経費回収率は、下水道使用料の引き上げにより前年度より改善され、類似団体平均値より高い水準である。また、本市の人口が減少に転じたが、下水道の接続数は増加しているため、有収水量は横ばい傾向にあり、使用料収入で汚水処理費に必要な経費がほぼ賄えている状況となっている。⑥汚水処理原価が類似団体と比較して低いのは、分流式下水道に要する経費（公費負担分）の算入によるところが大きい。
　⑦施設利用率対象の加茂浄化センター処理区域では、高齢化や人口減に伴う有収水量の減少傾向が続き、今後も利用率は低下傾向が続くと考えられる。⑧水洗化率は、下水道施設整備への取組みと宅地開発地域の人口増加等により、少しずつではあるが上昇傾向にある。
</t>
    <rPh sb="69" eb="71">
      <t>カイゼン</t>
    </rPh>
    <rPh sb="73" eb="77">
      <t>ルイジダンタイ</t>
    </rPh>
    <rPh sb="77" eb="80">
      <t>ヘイキンチ</t>
    </rPh>
    <rPh sb="80" eb="83">
      <t>ドウテイド</t>
    </rPh>
    <rPh sb="232" eb="235">
      <t>ゲスイドウ</t>
    </rPh>
    <rPh sb="236" eb="239">
      <t>セツゾクスウ</t>
    </rPh>
    <rPh sb="240" eb="242">
      <t>ゾウカ</t>
    </rPh>
    <rPh sb="249" eb="251">
      <t>ユウシュウ</t>
    </rPh>
    <rPh sb="254" eb="255">
      <t>ヨコ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</si>
</sst>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A45-4C84-974A-8E9EFCD5A4EE}"/>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0.09</c:v>
                </c:pt>
                <c:pt idx="1">
                  <c:v>0.09</c:v>
                </c:pt>
                <c:pt idx="2">
                  <c:v>0.17</c:v>
                </c:pt>
                <c:pt idx="3">
                  <c:v>0.13</c:v>
                </c:pt>
                <c:pt idx="4">
                  <c:v>0.06</c:v>
                </c:pt>
              </c:numCache>
            </c:numRef>
          </c:val>
          <c:smooth val="0"/>
          <c:extLst>
            <c:ext xmlns:c16="http://schemas.microsoft.com/office/drawing/2014/chart" uri="{C3380CC4-5D6E-409C-BE32-E72D297353CC}">
              <c16:uniqueId val="{00000001-7A45-4C84-974A-8E9EFCD5A4EE}"/>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38.409999999999997</c:v>
                </c:pt>
                <c:pt idx="1">
                  <c:v>39.89</c:v>
                </c:pt>
                <c:pt idx="2">
                  <c:v>39.89</c:v>
                </c:pt>
                <c:pt idx="3">
                  <c:v>37.93</c:v>
                </c:pt>
                <c:pt idx="4">
                  <c:v>38.409999999999997</c:v>
                </c:pt>
              </c:numCache>
            </c:numRef>
          </c:val>
          <c:extLst>
            <c:ext xmlns:c16="http://schemas.microsoft.com/office/drawing/2014/chart" uri="{C3380CC4-5D6E-409C-BE32-E72D297353CC}">
              <c16:uniqueId val="{00000000-247A-46B4-8B60-F85EFA980928}"/>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68.31</c:v>
                </c:pt>
                <c:pt idx="1">
                  <c:v>65.28</c:v>
                </c:pt>
                <c:pt idx="2">
                  <c:v>64.92</c:v>
                </c:pt>
                <c:pt idx="3">
                  <c:v>64.14</c:v>
                </c:pt>
                <c:pt idx="4">
                  <c:v>63.71</c:v>
                </c:pt>
              </c:numCache>
            </c:numRef>
          </c:val>
          <c:smooth val="0"/>
          <c:extLst>
            <c:ext xmlns:c16="http://schemas.microsoft.com/office/drawing/2014/chart" uri="{C3380CC4-5D6E-409C-BE32-E72D297353CC}">
              <c16:uniqueId val="{00000001-247A-46B4-8B60-F85EFA980928}"/>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94.24</c:v>
                </c:pt>
                <c:pt idx="1">
                  <c:v>94.38</c:v>
                </c:pt>
                <c:pt idx="2">
                  <c:v>94.51</c:v>
                </c:pt>
                <c:pt idx="3">
                  <c:v>94.56</c:v>
                </c:pt>
                <c:pt idx="4">
                  <c:v>94.68</c:v>
                </c:pt>
              </c:numCache>
            </c:numRef>
          </c:val>
          <c:extLst>
            <c:ext xmlns:c16="http://schemas.microsoft.com/office/drawing/2014/chart" uri="{C3380CC4-5D6E-409C-BE32-E72D297353CC}">
              <c16:uniqueId val="{00000000-E5CA-4DE5-A4D8-1CAC57351D1C}"/>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92.62</c:v>
                </c:pt>
                <c:pt idx="1">
                  <c:v>92.72</c:v>
                </c:pt>
                <c:pt idx="2">
                  <c:v>92.88</c:v>
                </c:pt>
                <c:pt idx="3">
                  <c:v>92.9</c:v>
                </c:pt>
                <c:pt idx="4">
                  <c:v>92.89</c:v>
                </c:pt>
              </c:numCache>
            </c:numRef>
          </c:val>
          <c:smooth val="0"/>
          <c:extLst>
            <c:ext xmlns:c16="http://schemas.microsoft.com/office/drawing/2014/chart" uri="{C3380CC4-5D6E-409C-BE32-E72D297353CC}">
              <c16:uniqueId val="{00000001-E5CA-4DE5-A4D8-1CAC57351D1C}"/>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101.25</c:v>
                </c:pt>
                <c:pt idx="1">
                  <c:v>100.02</c:v>
                </c:pt>
                <c:pt idx="2">
                  <c:v>100.02</c:v>
                </c:pt>
                <c:pt idx="3">
                  <c:v>100.03</c:v>
                </c:pt>
                <c:pt idx="4">
                  <c:v>100.07</c:v>
                </c:pt>
              </c:numCache>
            </c:numRef>
          </c:val>
          <c:extLst>
            <c:ext xmlns:c16="http://schemas.microsoft.com/office/drawing/2014/chart" uri="{C3380CC4-5D6E-409C-BE32-E72D297353CC}">
              <c16:uniqueId val="{00000000-6CEE-4B46-BD04-23ED3571F5D5}"/>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106.99</c:v>
                </c:pt>
                <c:pt idx="1">
                  <c:v>107.85</c:v>
                </c:pt>
                <c:pt idx="2">
                  <c:v>108.04</c:v>
                </c:pt>
                <c:pt idx="3">
                  <c:v>107.49</c:v>
                </c:pt>
                <c:pt idx="4">
                  <c:v>107.64</c:v>
                </c:pt>
              </c:numCache>
            </c:numRef>
          </c:val>
          <c:smooth val="0"/>
          <c:extLst>
            <c:ext xmlns:c16="http://schemas.microsoft.com/office/drawing/2014/chart" uri="{C3380CC4-5D6E-409C-BE32-E72D297353CC}">
              <c16:uniqueId val="{00000001-6CEE-4B46-BD04-23ED3571F5D5}"/>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8.76</c:v>
                </c:pt>
                <c:pt idx="1">
                  <c:v>11.6</c:v>
                </c:pt>
                <c:pt idx="2">
                  <c:v>14.37</c:v>
                </c:pt>
                <c:pt idx="3">
                  <c:v>17.100000000000001</c:v>
                </c:pt>
                <c:pt idx="4">
                  <c:v>19.75</c:v>
                </c:pt>
              </c:numCache>
            </c:numRef>
          </c:val>
          <c:extLst>
            <c:ext xmlns:c16="http://schemas.microsoft.com/office/drawing/2014/chart" uri="{C3380CC4-5D6E-409C-BE32-E72D297353CC}">
              <c16:uniqueId val="{00000000-F0C9-46CB-AE41-A9E17620182A}"/>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26.36</c:v>
                </c:pt>
                <c:pt idx="1">
                  <c:v>23.79</c:v>
                </c:pt>
                <c:pt idx="2">
                  <c:v>25.66</c:v>
                </c:pt>
                <c:pt idx="3">
                  <c:v>27.46</c:v>
                </c:pt>
                <c:pt idx="4">
                  <c:v>29.93</c:v>
                </c:pt>
              </c:numCache>
            </c:numRef>
          </c:val>
          <c:smooth val="0"/>
          <c:extLst>
            <c:ext xmlns:c16="http://schemas.microsoft.com/office/drawing/2014/chart" uri="{C3380CC4-5D6E-409C-BE32-E72D297353CC}">
              <c16:uniqueId val="{00000001-F0C9-46CB-AE41-A9E17620182A}"/>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EE4-46F0-B9D7-21B044A11D16}"/>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1.43</c:v>
                </c:pt>
                <c:pt idx="1">
                  <c:v>1.22</c:v>
                </c:pt>
                <c:pt idx="2">
                  <c:v>1.61</c:v>
                </c:pt>
                <c:pt idx="3">
                  <c:v>2.08</c:v>
                </c:pt>
                <c:pt idx="4">
                  <c:v>2.74</c:v>
                </c:pt>
              </c:numCache>
            </c:numRef>
          </c:val>
          <c:smooth val="0"/>
          <c:extLst>
            <c:ext xmlns:c16="http://schemas.microsoft.com/office/drawing/2014/chart" uri="{C3380CC4-5D6E-409C-BE32-E72D297353CC}">
              <c16:uniqueId val="{00000001-BEE4-46F0-B9D7-21B044A11D16}"/>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571-4995-98D7-E341F27B32A7}"/>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7.42</c:v>
                </c:pt>
                <c:pt idx="1">
                  <c:v>4.72</c:v>
                </c:pt>
                <c:pt idx="2">
                  <c:v>4.49</c:v>
                </c:pt>
                <c:pt idx="3">
                  <c:v>5.41</c:v>
                </c:pt>
                <c:pt idx="4">
                  <c:v>5.61</c:v>
                </c:pt>
              </c:numCache>
            </c:numRef>
          </c:val>
          <c:smooth val="0"/>
          <c:extLst>
            <c:ext xmlns:c16="http://schemas.microsoft.com/office/drawing/2014/chart" uri="{C3380CC4-5D6E-409C-BE32-E72D297353CC}">
              <c16:uniqueId val="{00000001-D571-4995-98D7-E341F27B32A7}"/>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39.520000000000003</c:v>
                </c:pt>
                <c:pt idx="1">
                  <c:v>50.17</c:v>
                </c:pt>
                <c:pt idx="2">
                  <c:v>55.41</c:v>
                </c:pt>
                <c:pt idx="3">
                  <c:v>55.04</c:v>
                </c:pt>
                <c:pt idx="4">
                  <c:v>74.400000000000006</c:v>
                </c:pt>
              </c:numCache>
            </c:numRef>
          </c:val>
          <c:extLst>
            <c:ext xmlns:c16="http://schemas.microsoft.com/office/drawing/2014/chart" uri="{C3380CC4-5D6E-409C-BE32-E72D297353CC}">
              <c16:uniqueId val="{00000000-E563-49D3-AC48-F48A25A072AB}"/>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68.180000000000007</c:v>
                </c:pt>
                <c:pt idx="1">
                  <c:v>67.930000000000007</c:v>
                </c:pt>
                <c:pt idx="2">
                  <c:v>68.53</c:v>
                </c:pt>
                <c:pt idx="3">
                  <c:v>69.180000000000007</c:v>
                </c:pt>
                <c:pt idx="4">
                  <c:v>76.319999999999993</c:v>
                </c:pt>
              </c:numCache>
            </c:numRef>
          </c:val>
          <c:smooth val="0"/>
          <c:extLst>
            <c:ext xmlns:c16="http://schemas.microsoft.com/office/drawing/2014/chart" uri="{C3380CC4-5D6E-409C-BE32-E72D297353CC}">
              <c16:uniqueId val="{00000001-E563-49D3-AC48-F48A25A072AB}"/>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431.79</c:v>
                </c:pt>
                <c:pt idx="1">
                  <c:v>397.31</c:v>
                </c:pt>
                <c:pt idx="2">
                  <c:v>491.87</c:v>
                </c:pt>
                <c:pt idx="3">
                  <c:v>508.82</c:v>
                </c:pt>
                <c:pt idx="4">
                  <c:v>330.86</c:v>
                </c:pt>
              </c:numCache>
            </c:numRef>
          </c:val>
          <c:extLst>
            <c:ext xmlns:c16="http://schemas.microsoft.com/office/drawing/2014/chart" uri="{C3380CC4-5D6E-409C-BE32-E72D297353CC}">
              <c16:uniqueId val="{00000000-2EE2-46A8-AD50-7FA7F0E0AC90}"/>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847.44</c:v>
                </c:pt>
                <c:pt idx="1">
                  <c:v>857.88</c:v>
                </c:pt>
                <c:pt idx="2">
                  <c:v>825.1</c:v>
                </c:pt>
                <c:pt idx="3">
                  <c:v>789.87</c:v>
                </c:pt>
                <c:pt idx="4">
                  <c:v>749.43</c:v>
                </c:pt>
              </c:numCache>
            </c:numRef>
          </c:val>
          <c:smooth val="0"/>
          <c:extLst>
            <c:ext xmlns:c16="http://schemas.microsoft.com/office/drawing/2014/chart" uri="{C3380CC4-5D6E-409C-BE32-E72D297353CC}">
              <c16:uniqueId val="{00000001-2EE2-46A8-AD50-7FA7F0E0AC90}"/>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83.23</c:v>
                </c:pt>
                <c:pt idx="1">
                  <c:v>83.38</c:v>
                </c:pt>
                <c:pt idx="2">
                  <c:v>83.33</c:v>
                </c:pt>
                <c:pt idx="3">
                  <c:v>85.36</c:v>
                </c:pt>
                <c:pt idx="4">
                  <c:v>99.67</c:v>
                </c:pt>
              </c:numCache>
            </c:numRef>
          </c:val>
          <c:extLst>
            <c:ext xmlns:c16="http://schemas.microsoft.com/office/drawing/2014/chart" uri="{C3380CC4-5D6E-409C-BE32-E72D297353CC}">
              <c16:uniqueId val="{00000000-28A5-4D03-850C-64E1FD01295D}"/>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94.69</c:v>
                </c:pt>
                <c:pt idx="1">
                  <c:v>94.97</c:v>
                </c:pt>
                <c:pt idx="2">
                  <c:v>97.07</c:v>
                </c:pt>
                <c:pt idx="3">
                  <c:v>98.06</c:v>
                </c:pt>
                <c:pt idx="4">
                  <c:v>98.46</c:v>
                </c:pt>
              </c:numCache>
            </c:numRef>
          </c:val>
          <c:smooth val="0"/>
          <c:extLst>
            <c:ext xmlns:c16="http://schemas.microsoft.com/office/drawing/2014/chart" uri="{C3380CC4-5D6E-409C-BE32-E72D297353CC}">
              <c16:uniqueId val="{00000001-28A5-4D03-850C-64E1FD01295D}"/>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150.38999999999999</c:v>
                </c:pt>
                <c:pt idx="1">
                  <c:v>150</c:v>
                </c:pt>
                <c:pt idx="2">
                  <c:v>150</c:v>
                </c:pt>
                <c:pt idx="3">
                  <c:v>150</c:v>
                </c:pt>
                <c:pt idx="4">
                  <c:v>150</c:v>
                </c:pt>
              </c:numCache>
            </c:numRef>
          </c:val>
          <c:extLst>
            <c:ext xmlns:c16="http://schemas.microsoft.com/office/drawing/2014/chart" uri="{C3380CC4-5D6E-409C-BE32-E72D297353CC}">
              <c16:uniqueId val="{00000000-C816-44F3-8B6C-3F66FA14B921}"/>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159.78</c:v>
                </c:pt>
                <c:pt idx="1">
                  <c:v>159.49</c:v>
                </c:pt>
                <c:pt idx="2">
                  <c:v>157.81</c:v>
                </c:pt>
                <c:pt idx="3">
                  <c:v>157.37</c:v>
                </c:pt>
                <c:pt idx="4">
                  <c:v>157.44999999999999</c:v>
                </c:pt>
              </c:numCache>
            </c:numRef>
          </c:val>
          <c:smooth val="0"/>
          <c:extLst>
            <c:ext xmlns:c16="http://schemas.microsoft.com/office/drawing/2014/chart" uri="{C3380CC4-5D6E-409C-BE32-E72D297353CC}">
              <c16:uniqueId val="{00000001-C816-44F3-8B6C-3F66FA14B921}"/>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【105.91】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【78.43】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【630.82】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【95.91】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【58.94】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【138.75】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【41.09】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L10" zoomScaleNormal="100" workbookViewId="0">
      <selection activeCell="BL14" sqref="BL14:BZ15"/>
    </sheetView>
  </sheetViews>
  <sheetFormatPr defaultColWidth="2.6328125" defaultRowHeight="13" x14ac:dyDescent="0.2"/>
  <cols>
    <col min="1" max="1" width="2.6328125" customWidth="1"/>
    <col min="2" max="62" width="3.81640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京都府　木津川市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9" t="str">
        <f>データ!I6</f>
        <v>法適用</v>
      </c>
      <c r="C8" s="39"/>
      <c r="D8" s="39"/>
      <c r="E8" s="39"/>
      <c r="F8" s="39"/>
      <c r="G8" s="39"/>
      <c r="H8" s="39"/>
      <c r="I8" s="39" t="str">
        <f>データ!J6</f>
        <v>下水道事業</v>
      </c>
      <c r="J8" s="39"/>
      <c r="K8" s="39"/>
      <c r="L8" s="39"/>
      <c r="M8" s="39"/>
      <c r="N8" s="39"/>
      <c r="O8" s="39"/>
      <c r="P8" s="39" t="str">
        <f>データ!K6</f>
        <v>公共下水道</v>
      </c>
      <c r="Q8" s="39"/>
      <c r="R8" s="39"/>
      <c r="S8" s="39"/>
      <c r="T8" s="39"/>
      <c r="U8" s="39"/>
      <c r="V8" s="39"/>
      <c r="W8" s="39" t="str">
        <f>データ!L6</f>
        <v>Bd1</v>
      </c>
      <c r="X8" s="39"/>
      <c r="Y8" s="39"/>
      <c r="Z8" s="39"/>
      <c r="AA8" s="39"/>
      <c r="AB8" s="39"/>
      <c r="AC8" s="39"/>
      <c r="AD8" s="40" t="str">
        <f>データ!$M$6</f>
        <v>非設置</v>
      </c>
      <c r="AE8" s="40"/>
      <c r="AF8" s="40"/>
      <c r="AG8" s="40"/>
      <c r="AH8" s="40"/>
      <c r="AI8" s="40"/>
      <c r="AJ8" s="40"/>
      <c r="AK8" s="3"/>
      <c r="AL8" s="41">
        <f>データ!S6</f>
        <v>79828</v>
      </c>
      <c r="AM8" s="41"/>
      <c r="AN8" s="41"/>
      <c r="AO8" s="41"/>
      <c r="AP8" s="41"/>
      <c r="AQ8" s="41"/>
      <c r="AR8" s="41"/>
      <c r="AS8" s="41"/>
      <c r="AT8" s="34">
        <f>データ!T6</f>
        <v>85.13</v>
      </c>
      <c r="AU8" s="34"/>
      <c r="AV8" s="34"/>
      <c r="AW8" s="34"/>
      <c r="AX8" s="34"/>
      <c r="AY8" s="34"/>
      <c r="AZ8" s="34"/>
      <c r="BA8" s="34"/>
      <c r="BB8" s="34">
        <f>データ!U6</f>
        <v>937.72</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4" t="str">
        <f>データ!N6</f>
        <v>-</v>
      </c>
      <c r="C10" s="34"/>
      <c r="D10" s="34"/>
      <c r="E10" s="34"/>
      <c r="F10" s="34"/>
      <c r="G10" s="34"/>
      <c r="H10" s="34"/>
      <c r="I10" s="34">
        <f>データ!O6</f>
        <v>78.28</v>
      </c>
      <c r="J10" s="34"/>
      <c r="K10" s="34"/>
      <c r="L10" s="34"/>
      <c r="M10" s="34"/>
      <c r="N10" s="34"/>
      <c r="O10" s="34"/>
      <c r="P10" s="34">
        <f>データ!P6</f>
        <v>93.91</v>
      </c>
      <c r="Q10" s="34"/>
      <c r="R10" s="34"/>
      <c r="S10" s="34"/>
      <c r="T10" s="34"/>
      <c r="U10" s="34"/>
      <c r="V10" s="34"/>
      <c r="W10" s="34">
        <f>データ!Q6</f>
        <v>99.77</v>
      </c>
      <c r="X10" s="34"/>
      <c r="Y10" s="34"/>
      <c r="Z10" s="34"/>
      <c r="AA10" s="34"/>
      <c r="AB10" s="34"/>
      <c r="AC10" s="34"/>
      <c r="AD10" s="41">
        <f>データ!R6</f>
        <v>3025</v>
      </c>
      <c r="AE10" s="41"/>
      <c r="AF10" s="41"/>
      <c r="AG10" s="41"/>
      <c r="AH10" s="41"/>
      <c r="AI10" s="41"/>
      <c r="AJ10" s="41"/>
      <c r="AK10" s="2"/>
      <c r="AL10" s="41">
        <f>データ!V6</f>
        <v>74682</v>
      </c>
      <c r="AM10" s="41"/>
      <c r="AN10" s="41"/>
      <c r="AO10" s="41"/>
      <c r="AP10" s="41"/>
      <c r="AQ10" s="41"/>
      <c r="AR10" s="41"/>
      <c r="AS10" s="41"/>
      <c r="AT10" s="34">
        <f>データ!W6</f>
        <v>15.51</v>
      </c>
      <c r="AU10" s="34"/>
      <c r="AV10" s="34"/>
      <c r="AW10" s="34"/>
      <c r="AX10" s="34"/>
      <c r="AY10" s="34"/>
      <c r="AZ10" s="34"/>
      <c r="BA10" s="34"/>
      <c r="BB10" s="34">
        <f>データ!X6</f>
        <v>4815.09</v>
      </c>
      <c r="BC10" s="34"/>
      <c r="BD10" s="34"/>
      <c r="BE10" s="34"/>
      <c r="BF10" s="34"/>
      <c r="BG10" s="34"/>
      <c r="BH10" s="34"/>
      <c r="BI10" s="34"/>
      <c r="BJ10" s="2"/>
      <c r="BK10" s="2"/>
      <c r="BL10" s="52" t="s">
        <v>22</v>
      </c>
      <c r="BM10" s="53"/>
      <c r="BN10" s="54" t="s">
        <v>23</v>
      </c>
      <c r="BO10" s="54"/>
      <c r="BP10" s="54"/>
      <c r="BQ10" s="54"/>
      <c r="BR10" s="54"/>
      <c r="BS10" s="54"/>
      <c r="BT10" s="54"/>
      <c r="BU10" s="54"/>
      <c r="BV10" s="54"/>
      <c r="BW10" s="54"/>
      <c r="BX10" s="54"/>
      <c r="BY10" s="5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2">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2">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116</v>
      </c>
      <c r="BM16" s="65"/>
      <c r="BN16" s="65"/>
      <c r="BO16" s="65"/>
      <c r="BP16" s="65"/>
      <c r="BQ16" s="65"/>
      <c r="BR16" s="65"/>
      <c r="BS16" s="65"/>
      <c r="BT16" s="65"/>
      <c r="BU16" s="65"/>
      <c r="BV16" s="65"/>
      <c r="BW16" s="65"/>
      <c r="BX16" s="65"/>
      <c r="BY16" s="65"/>
      <c r="BZ16" s="66"/>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114</v>
      </c>
      <c r="BM47" s="65"/>
      <c r="BN47" s="65"/>
      <c r="BO47" s="65"/>
      <c r="BP47" s="65"/>
      <c r="BQ47" s="65"/>
      <c r="BR47" s="65"/>
      <c r="BS47" s="65"/>
      <c r="BT47" s="65"/>
      <c r="BU47" s="65"/>
      <c r="BV47" s="65"/>
      <c r="BW47" s="65"/>
      <c r="BX47" s="65"/>
      <c r="BY47" s="65"/>
      <c r="BZ47" s="66"/>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2">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2">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115</v>
      </c>
      <c r="BM66" s="65"/>
      <c r="BN66" s="65"/>
      <c r="BO66" s="65"/>
      <c r="BP66" s="65"/>
      <c r="BQ66" s="65"/>
      <c r="BR66" s="65"/>
      <c r="BS66" s="65"/>
      <c r="BT66" s="65"/>
      <c r="BU66" s="65"/>
      <c r="BV66" s="65"/>
      <c r="BW66" s="65"/>
      <c r="BX66" s="65"/>
      <c r="BY66" s="65"/>
      <c r="BZ66" s="66"/>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2">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【105.91】</v>
      </c>
      <c r="F85" s="12" t="str">
        <f>データ!AT6</f>
        <v>【3.03】</v>
      </c>
      <c r="G85" s="12" t="str">
        <f>データ!BE6</f>
        <v>【78.43】</v>
      </c>
      <c r="H85" s="12" t="str">
        <f>データ!BP6</f>
        <v>【630.82】</v>
      </c>
      <c r="I85" s="12" t="str">
        <f>データ!CA6</f>
        <v>【97.81】</v>
      </c>
      <c r="J85" s="12" t="str">
        <f>データ!CL6</f>
        <v>【138.75】</v>
      </c>
      <c r="K85" s="12" t="str">
        <f>データ!CW6</f>
        <v>【58.94】</v>
      </c>
      <c r="L85" s="12" t="str">
        <f>データ!DH6</f>
        <v>【95.91】</v>
      </c>
      <c r="M85" s="12" t="str">
        <f>データ!DS6</f>
        <v>【41.09】</v>
      </c>
      <c r="N85" s="12" t="str">
        <f>データ!ED6</f>
        <v>【8.68】</v>
      </c>
      <c r="O85" s="12" t="str">
        <f>データ!EO6</f>
        <v>【0.22】</v>
      </c>
    </row>
  </sheetData>
  <sheetProtection algorithmName="SHA-512" hashValue="3eHQByZ4fbUvbFb0aclj0Ah4kjIA30DmY1Ei8x/FjxwTMyg/oftTYJRzIwinkiEOo9U11DaivZ2DTK+7MYA91A==" saltValue="jB8J6dE43Yvwor8vRkljcg=="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8" scale="73"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 x14ac:dyDescent="0.2"/>
  <cols>
    <col min="2" max="144" width="11.9062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2023</v>
      </c>
      <c r="C6" s="19">
        <f t="shared" ref="C6:X6" si="3">C7</f>
        <v>262145</v>
      </c>
      <c r="D6" s="19">
        <f t="shared" si="3"/>
        <v>46</v>
      </c>
      <c r="E6" s="19">
        <f t="shared" si="3"/>
        <v>17</v>
      </c>
      <c r="F6" s="19">
        <f t="shared" si="3"/>
        <v>1</v>
      </c>
      <c r="G6" s="19">
        <f t="shared" si="3"/>
        <v>0</v>
      </c>
      <c r="H6" s="19" t="str">
        <f t="shared" si="3"/>
        <v>京都府　木津川市</v>
      </c>
      <c r="I6" s="19" t="str">
        <f t="shared" si="3"/>
        <v>法適用</v>
      </c>
      <c r="J6" s="19" t="str">
        <f t="shared" si="3"/>
        <v>下水道事業</v>
      </c>
      <c r="K6" s="19" t="str">
        <f t="shared" si="3"/>
        <v>公共下水道</v>
      </c>
      <c r="L6" s="19" t="str">
        <f t="shared" si="3"/>
        <v>Bd1</v>
      </c>
      <c r="M6" s="19" t="str">
        <f t="shared" si="3"/>
        <v>非設置</v>
      </c>
      <c r="N6" s="20" t="str">
        <f t="shared" si="3"/>
        <v>-</v>
      </c>
      <c r="O6" s="20">
        <f t="shared" si="3"/>
        <v>78.28</v>
      </c>
      <c r="P6" s="20">
        <f t="shared" si="3"/>
        <v>93.91</v>
      </c>
      <c r="Q6" s="20">
        <f t="shared" si="3"/>
        <v>99.77</v>
      </c>
      <c r="R6" s="20">
        <f t="shared" si="3"/>
        <v>3025</v>
      </c>
      <c r="S6" s="20">
        <f t="shared" si="3"/>
        <v>79828</v>
      </c>
      <c r="T6" s="20">
        <f t="shared" si="3"/>
        <v>85.13</v>
      </c>
      <c r="U6" s="20">
        <f t="shared" si="3"/>
        <v>937.72</v>
      </c>
      <c r="V6" s="20">
        <f t="shared" si="3"/>
        <v>74682</v>
      </c>
      <c r="W6" s="20">
        <f t="shared" si="3"/>
        <v>15.51</v>
      </c>
      <c r="X6" s="20">
        <f t="shared" si="3"/>
        <v>4815.09</v>
      </c>
      <c r="Y6" s="21">
        <f>IF(Y7="",NA(),Y7)</f>
        <v>101.25</v>
      </c>
      <c r="Z6" s="21">
        <f t="shared" ref="Z6:AH6" si="4">IF(Z7="",NA(),Z7)</f>
        <v>100.02</v>
      </c>
      <c r="AA6" s="21">
        <f t="shared" si="4"/>
        <v>100.02</v>
      </c>
      <c r="AB6" s="21">
        <f t="shared" si="4"/>
        <v>100.03</v>
      </c>
      <c r="AC6" s="21">
        <f t="shared" si="4"/>
        <v>100.07</v>
      </c>
      <c r="AD6" s="21">
        <f t="shared" si="4"/>
        <v>106.99</v>
      </c>
      <c r="AE6" s="21">
        <f t="shared" si="4"/>
        <v>107.85</v>
      </c>
      <c r="AF6" s="21">
        <f t="shared" si="4"/>
        <v>108.04</v>
      </c>
      <c r="AG6" s="21">
        <f t="shared" si="4"/>
        <v>107.49</v>
      </c>
      <c r="AH6" s="21">
        <f t="shared" si="4"/>
        <v>107.64</v>
      </c>
      <c r="AI6" s="20" t="str">
        <f>IF(AI7="","",IF(AI7="-","【-】","【"&amp;SUBSTITUTE(TEXT(AI7,"#,##0.00"),"-","△")&amp;"】"))</f>
        <v>【105.91】</v>
      </c>
      <c r="AJ6" s="20">
        <f>IF(AJ7="",NA(),AJ7)</f>
        <v>0</v>
      </c>
      <c r="AK6" s="20">
        <f t="shared" ref="AK6:AS6" si="5">IF(AK7="",NA(),AK7)</f>
        <v>0</v>
      </c>
      <c r="AL6" s="20">
        <f t="shared" si="5"/>
        <v>0</v>
      </c>
      <c r="AM6" s="20">
        <f t="shared" si="5"/>
        <v>0</v>
      </c>
      <c r="AN6" s="20">
        <f t="shared" si="5"/>
        <v>0</v>
      </c>
      <c r="AO6" s="21">
        <f t="shared" si="5"/>
        <v>7.42</v>
      </c>
      <c r="AP6" s="21">
        <f t="shared" si="5"/>
        <v>4.72</v>
      </c>
      <c r="AQ6" s="21">
        <f t="shared" si="5"/>
        <v>4.49</v>
      </c>
      <c r="AR6" s="21">
        <f t="shared" si="5"/>
        <v>5.41</v>
      </c>
      <c r="AS6" s="21">
        <f t="shared" si="5"/>
        <v>5.61</v>
      </c>
      <c r="AT6" s="20" t="str">
        <f>IF(AT7="","",IF(AT7="-","【-】","【"&amp;SUBSTITUTE(TEXT(AT7,"#,##0.00"),"-","△")&amp;"】"))</f>
        <v>【3.03】</v>
      </c>
      <c r="AU6" s="21">
        <f>IF(AU7="",NA(),AU7)</f>
        <v>39.520000000000003</v>
      </c>
      <c r="AV6" s="21">
        <f t="shared" ref="AV6:BD6" si="6">IF(AV7="",NA(),AV7)</f>
        <v>50.17</v>
      </c>
      <c r="AW6" s="21">
        <f t="shared" si="6"/>
        <v>55.41</v>
      </c>
      <c r="AX6" s="21">
        <f t="shared" si="6"/>
        <v>55.04</v>
      </c>
      <c r="AY6" s="21">
        <f t="shared" si="6"/>
        <v>74.400000000000006</v>
      </c>
      <c r="AZ6" s="21">
        <f t="shared" si="6"/>
        <v>68.180000000000007</v>
      </c>
      <c r="BA6" s="21">
        <f t="shared" si="6"/>
        <v>67.930000000000007</v>
      </c>
      <c r="BB6" s="21">
        <f t="shared" si="6"/>
        <v>68.53</v>
      </c>
      <c r="BC6" s="21">
        <f t="shared" si="6"/>
        <v>69.180000000000007</v>
      </c>
      <c r="BD6" s="21">
        <f t="shared" si="6"/>
        <v>76.319999999999993</v>
      </c>
      <c r="BE6" s="20" t="str">
        <f>IF(BE7="","",IF(BE7="-","【-】","【"&amp;SUBSTITUTE(TEXT(BE7,"#,##0.00"),"-","△")&amp;"】"))</f>
        <v>【78.43】</v>
      </c>
      <c r="BF6" s="21">
        <f>IF(BF7="",NA(),BF7)</f>
        <v>431.79</v>
      </c>
      <c r="BG6" s="21">
        <f t="shared" ref="BG6:BO6" si="7">IF(BG7="",NA(),BG7)</f>
        <v>397.31</v>
      </c>
      <c r="BH6" s="21">
        <f t="shared" si="7"/>
        <v>491.87</v>
      </c>
      <c r="BI6" s="21">
        <f t="shared" si="7"/>
        <v>508.82</v>
      </c>
      <c r="BJ6" s="21">
        <f t="shared" si="7"/>
        <v>330.86</v>
      </c>
      <c r="BK6" s="21">
        <f t="shared" si="7"/>
        <v>847.44</v>
      </c>
      <c r="BL6" s="21">
        <f t="shared" si="7"/>
        <v>857.88</v>
      </c>
      <c r="BM6" s="21">
        <f t="shared" si="7"/>
        <v>825.1</v>
      </c>
      <c r="BN6" s="21">
        <f t="shared" si="7"/>
        <v>789.87</v>
      </c>
      <c r="BO6" s="21">
        <f t="shared" si="7"/>
        <v>749.43</v>
      </c>
      <c r="BP6" s="20" t="str">
        <f>IF(BP7="","",IF(BP7="-","【-】","【"&amp;SUBSTITUTE(TEXT(BP7,"#,##0.00"),"-","△")&amp;"】"))</f>
        <v>【630.82】</v>
      </c>
      <c r="BQ6" s="21">
        <f>IF(BQ7="",NA(),BQ7)</f>
        <v>83.23</v>
      </c>
      <c r="BR6" s="21">
        <f t="shared" ref="BR6:BZ6" si="8">IF(BR7="",NA(),BR7)</f>
        <v>83.38</v>
      </c>
      <c r="BS6" s="21">
        <f t="shared" si="8"/>
        <v>83.33</v>
      </c>
      <c r="BT6" s="21">
        <f t="shared" si="8"/>
        <v>85.36</v>
      </c>
      <c r="BU6" s="21">
        <f t="shared" si="8"/>
        <v>99.67</v>
      </c>
      <c r="BV6" s="21">
        <f t="shared" si="8"/>
        <v>94.69</v>
      </c>
      <c r="BW6" s="21">
        <f t="shared" si="8"/>
        <v>94.97</v>
      </c>
      <c r="BX6" s="21">
        <f t="shared" si="8"/>
        <v>97.07</v>
      </c>
      <c r="BY6" s="21">
        <f t="shared" si="8"/>
        <v>98.06</v>
      </c>
      <c r="BZ6" s="21">
        <f t="shared" si="8"/>
        <v>98.46</v>
      </c>
      <c r="CA6" s="20" t="str">
        <f>IF(CA7="","",IF(CA7="-","【-】","【"&amp;SUBSTITUTE(TEXT(CA7,"#,##0.00"),"-","△")&amp;"】"))</f>
        <v>【97.81】</v>
      </c>
      <c r="CB6" s="21">
        <f>IF(CB7="",NA(),CB7)</f>
        <v>150.38999999999999</v>
      </c>
      <c r="CC6" s="21">
        <f t="shared" ref="CC6:CK6" si="9">IF(CC7="",NA(),CC7)</f>
        <v>150</v>
      </c>
      <c r="CD6" s="21">
        <f t="shared" si="9"/>
        <v>150</v>
      </c>
      <c r="CE6" s="21">
        <f t="shared" si="9"/>
        <v>150</v>
      </c>
      <c r="CF6" s="21">
        <f t="shared" si="9"/>
        <v>150</v>
      </c>
      <c r="CG6" s="21">
        <f t="shared" si="9"/>
        <v>159.78</v>
      </c>
      <c r="CH6" s="21">
        <f t="shared" si="9"/>
        <v>159.49</v>
      </c>
      <c r="CI6" s="21">
        <f t="shared" si="9"/>
        <v>157.81</v>
      </c>
      <c r="CJ6" s="21">
        <f t="shared" si="9"/>
        <v>157.37</v>
      </c>
      <c r="CK6" s="21">
        <f t="shared" si="9"/>
        <v>157.44999999999999</v>
      </c>
      <c r="CL6" s="20" t="str">
        <f>IF(CL7="","",IF(CL7="-","【-】","【"&amp;SUBSTITUTE(TEXT(CL7,"#,##0.00"),"-","△")&amp;"】"))</f>
        <v>【138.75】</v>
      </c>
      <c r="CM6" s="21">
        <f>IF(CM7="",NA(),CM7)</f>
        <v>38.409999999999997</v>
      </c>
      <c r="CN6" s="21">
        <f t="shared" ref="CN6:CV6" si="10">IF(CN7="",NA(),CN7)</f>
        <v>39.89</v>
      </c>
      <c r="CO6" s="21">
        <f t="shared" si="10"/>
        <v>39.89</v>
      </c>
      <c r="CP6" s="21">
        <f t="shared" si="10"/>
        <v>37.93</v>
      </c>
      <c r="CQ6" s="21">
        <f t="shared" si="10"/>
        <v>38.409999999999997</v>
      </c>
      <c r="CR6" s="21">
        <f t="shared" si="10"/>
        <v>68.31</v>
      </c>
      <c r="CS6" s="21">
        <f t="shared" si="10"/>
        <v>65.28</v>
      </c>
      <c r="CT6" s="21">
        <f t="shared" si="10"/>
        <v>64.92</v>
      </c>
      <c r="CU6" s="21">
        <f t="shared" si="10"/>
        <v>64.14</v>
      </c>
      <c r="CV6" s="21">
        <f t="shared" si="10"/>
        <v>63.71</v>
      </c>
      <c r="CW6" s="20" t="str">
        <f>IF(CW7="","",IF(CW7="-","【-】","【"&amp;SUBSTITUTE(TEXT(CW7,"#,##0.00"),"-","△")&amp;"】"))</f>
        <v>【58.94】</v>
      </c>
      <c r="CX6" s="21">
        <f>IF(CX7="",NA(),CX7)</f>
        <v>94.24</v>
      </c>
      <c r="CY6" s="21">
        <f t="shared" ref="CY6:DG6" si="11">IF(CY7="",NA(),CY7)</f>
        <v>94.38</v>
      </c>
      <c r="CZ6" s="21">
        <f t="shared" si="11"/>
        <v>94.51</v>
      </c>
      <c r="DA6" s="21">
        <f t="shared" si="11"/>
        <v>94.56</v>
      </c>
      <c r="DB6" s="21">
        <f t="shared" si="11"/>
        <v>94.68</v>
      </c>
      <c r="DC6" s="21">
        <f t="shared" si="11"/>
        <v>92.62</v>
      </c>
      <c r="DD6" s="21">
        <f t="shared" si="11"/>
        <v>92.72</v>
      </c>
      <c r="DE6" s="21">
        <f t="shared" si="11"/>
        <v>92.88</v>
      </c>
      <c r="DF6" s="21">
        <f t="shared" si="11"/>
        <v>92.9</v>
      </c>
      <c r="DG6" s="21">
        <f t="shared" si="11"/>
        <v>92.89</v>
      </c>
      <c r="DH6" s="20" t="str">
        <f>IF(DH7="","",IF(DH7="-","【-】","【"&amp;SUBSTITUTE(TEXT(DH7,"#,##0.00"),"-","△")&amp;"】"))</f>
        <v>【95.91】</v>
      </c>
      <c r="DI6" s="21">
        <f>IF(DI7="",NA(),DI7)</f>
        <v>8.76</v>
      </c>
      <c r="DJ6" s="21">
        <f t="shared" ref="DJ6:DR6" si="12">IF(DJ7="",NA(),DJ7)</f>
        <v>11.6</v>
      </c>
      <c r="DK6" s="21">
        <f t="shared" si="12"/>
        <v>14.37</v>
      </c>
      <c r="DL6" s="21">
        <f t="shared" si="12"/>
        <v>17.100000000000001</v>
      </c>
      <c r="DM6" s="21">
        <f t="shared" si="12"/>
        <v>19.75</v>
      </c>
      <c r="DN6" s="21">
        <f t="shared" si="12"/>
        <v>26.36</v>
      </c>
      <c r="DO6" s="21">
        <f t="shared" si="12"/>
        <v>23.79</v>
      </c>
      <c r="DP6" s="21">
        <f t="shared" si="12"/>
        <v>25.66</v>
      </c>
      <c r="DQ6" s="21">
        <f t="shared" si="12"/>
        <v>27.46</v>
      </c>
      <c r="DR6" s="21">
        <f t="shared" si="12"/>
        <v>29.93</v>
      </c>
      <c r="DS6" s="20" t="str">
        <f>IF(DS7="","",IF(DS7="-","【-】","【"&amp;SUBSTITUTE(TEXT(DS7,"#,##0.00"),"-","△")&amp;"】"))</f>
        <v>【41.09】</v>
      </c>
      <c r="DT6" s="20">
        <f>IF(DT7="",NA(),DT7)</f>
        <v>0</v>
      </c>
      <c r="DU6" s="20">
        <f t="shared" ref="DU6:EC6" si="13">IF(DU7="",NA(),DU7)</f>
        <v>0</v>
      </c>
      <c r="DV6" s="20">
        <f t="shared" si="13"/>
        <v>0</v>
      </c>
      <c r="DW6" s="20">
        <f t="shared" si="13"/>
        <v>0</v>
      </c>
      <c r="DX6" s="20">
        <f t="shared" si="13"/>
        <v>0</v>
      </c>
      <c r="DY6" s="21">
        <f t="shared" si="13"/>
        <v>1.43</v>
      </c>
      <c r="DZ6" s="21">
        <f t="shared" si="13"/>
        <v>1.22</v>
      </c>
      <c r="EA6" s="21">
        <f t="shared" si="13"/>
        <v>1.61</v>
      </c>
      <c r="EB6" s="21">
        <f t="shared" si="13"/>
        <v>2.08</v>
      </c>
      <c r="EC6" s="21">
        <f t="shared" si="13"/>
        <v>2.74</v>
      </c>
      <c r="ED6" s="20" t="str">
        <f>IF(ED7="","",IF(ED7="-","【-】","【"&amp;SUBSTITUTE(TEXT(ED7,"#,##0.00"),"-","△")&amp;"】"))</f>
        <v>【8.68】</v>
      </c>
      <c r="EE6" s="20">
        <f>IF(EE7="",NA(),EE7)</f>
        <v>0</v>
      </c>
      <c r="EF6" s="20">
        <f t="shared" ref="EF6:EN6" si="14">IF(EF7="",NA(),EF7)</f>
        <v>0</v>
      </c>
      <c r="EG6" s="20">
        <f t="shared" si="14"/>
        <v>0</v>
      </c>
      <c r="EH6" s="20">
        <f t="shared" si="14"/>
        <v>0</v>
      </c>
      <c r="EI6" s="20">
        <f t="shared" si="14"/>
        <v>0</v>
      </c>
      <c r="EJ6" s="21">
        <f t="shared" si="14"/>
        <v>0.09</v>
      </c>
      <c r="EK6" s="21">
        <f t="shared" si="14"/>
        <v>0.09</v>
      </c>
      <c r="EL6" s="21">
        <f t="shared" si="14"/>
        <v>0.17</v>
      </c>
      <c r="EM6" s="21">
        <f t="shared" si="14"/>
        <v>0.13</v>
      </c>
      <c r="EN6" s="21">
        <f t="shared" si="14"/>
        <v>0.06</v>
      </c>
      <c r="EO6" s="20" t="str">
        <f>IF(EO7="","",IF(EO7="-","【-】","【"&amp;SUBSTITUTE(TEXT(EO7,"#,##0.00"),"-","△")&amp;"】"))</f>
        <v>【0.22】</v>
      </c>
    </row>
    <row r="7" spans="1:148" s="22" customFormat="1" x14ac:dyDescent="0.2">
      <c r="A7" s="14"/>
      <c r="B7" s="23">
        <v>2023</v>
      </c>
      <c r="C7" s="23">
        <v>262145</v>
      </c>
      <c r="D7" s="23">
        <v>46</v>
      </c>
      <c r="E7" s="23">
        <v>17</v>
      </c>
      <c r="F7" s="23">
        <v>1</v>
      </c>
      <c r="G7" s="23">
        <v>0</v>
      </c>
      <c r="H7" s="23" t="s">
        <v>96</v>
      </c>
      <c r="I7" s="23" t="s">
        <v>97</v>
      </c>
      <c r="J7" s="23" t="s">
        <v>98</v>
      </c>
      <c r="K7" s="23" t="s">
        <v>99</v>
      </c>
      <c r="L7" s="23" t="s">
        <v>100</v>
      </c>
      <c r="M7" s="23" t="s">
        <v>101</v>
      </c>
      <c r="N7" s="24" t="s">
        <v>102</v>
      </c>
      <c r="O7" s="24">
        <v>78.28</v>
      </c>
      <c r="P7" s="24">
        <v>93.91</v>
      </c>
      <c r="Q7" s="24">
        <v>99.77</v>
      </c>
      <c r="R7" s="24">
        <v>3025</v>
      </c>
      <c r="S7" s="24">
        <v>79828</v>
      </c>
      <c r="T7" s="24">
        <v>85.13</v>
      </c>
      <c r="U7" s="24">
        <v>937.72</v>
      </c>
      <c r="V7" s="24">
        <v>74682</v>
      </c>
      <c r="W7" s="24">
        <v>15.51</v>
      </c>
      <c r="X7" s="24">
        <v>4815.09</v>
      </c>
      <c r="Y7" s="24">
        <v>101.25</v>
      </c>
      <c r="Z7" s="24">
        <v>100.02</v>
      </c>
      <c r="AA7" s="24">
        <v>100.02</v>
      </c>
      <c r="AB7" s="24">
        <v>100.03</v>
      </c>
      <c r="AC7" s="24">
        <v>100.07</v>
      </c>
      <c r="AD7" s="24">
        <v>106.99</v>
      </c>
      <c r="AE7" s="24">
        <v>107.85</v>
      </c>
      <c r="AF7" s="24">
        <v>108.04</v>
      </c>
      <c r="AG7" s="24">
        <v>107.49</v>
      </c>
      <c r="AH7" s="24">
        <v>107.64</v>
      </c>
      <c r="AI7" s="24">
        <v>105.91</v>
      </c>
      <c r="AJ7" s="24">
        <v>0</v>
      </c>
      <c r="AK7" s="24">
        <v>0</v>
      </c>
      <c r="AL7" s="24">
        <v>0</v>
      </c>
      <c r="AM7" s="24">
        <v>0</v>
      </c>
      <c r="AN7" s="24">
        <v>0</v>
      </c>
      <c r="AO7" s="24">
        <v>7.42</v>
      </c>
      <c r="AP7" s="24">
        <v>4.72</v>
      </c>
      <c r="AQ7" s="24">
        <v>4.49</v>
      </c>
      <c r="AR7" s="24">
        <v>5.41</v>
      </c>
      <c r="AS7" s="24">
        <v>5.61</v>
      </c>
      <c r="AT7" s="24">
        <v>3.03</v>
      </c>
      <c r="AU7" s="24">
        <v>39.520000000000003</v>
      </c>
      <c r="AV7" s="24">
        <v>50.17</v>
      </c>
      <c r="AW7" s="24">
        <v>55.41</v>
      </c>
      <c r="AX7" s="24">
        <v>55.04</v>
      </c>
      <c r="AY7" s="24">
        <v>74.400000000000006</v>
      </c>
      <c r="AZ7" s="24">
        <v>68.180000000000007</v>
      </c>
      <c r="BA7" s="24">
        <v>67.930000000000007</v>
      </c>
      <c r="BB7" s="24">
        <v>68.53</v>
      </c>
      <c r="BC7" s="24">
        <v>69.180000000000007</v>
      </c>
      <c r="BD7" s="24">
        <v>76.319999999999993</v>
      </c>
      <c r="BE7" s="24">
        <v>78.430000000000007</v>
      </c>
      <c r="BF7" s="24">
        <v>431.79</v>
      </c>
      <c r="BG7" s="24">
        <v>397.31</v>
      </c>
      <c r="BH7" s="24">
        <v>491.87</v>
      </c>
      <c r="BI7" s="24">
        <v>508.82</v>
      </c>
      <c r="BJ7" s="24">
        <v>330.86</v>
      </c>
      <c r="BK7" s="24">
        <v>847.44</v>
      </c>
      <c r="BL7" s="24">
        <v>857.88</v>
      </c>
      <c r="BM7" s="24">
        <v>825.1</v>
      </c>
      <c r="BN7" s="24">
        <v>789.87</v>
      </c>
      <c r="BO7" s="24">
        <v>749.43</v>
      </c>
      <c r="BP7" s="24">
        <v>630.82000000000005</v>
      </c>
      <c r="BQ7" s="24">
        <v>83.23</v>
      </c>
      <c r="BR7" s="24">
        <v>83.38</v>
      </c>
      <c r="BS7" s="24">
        <v>83.33</v>
      </c>
      <c r="BT7" s="24">
        <v>85.36</v>
      </c>
      <c r="BU7" s="24">
        <v>99.67</v>
      </c>
      <c r="BV7" s="24">
        <v>94.69</v>
      </c>
      <c r="BW7" s="24">
        <v>94.97</v>
      </c>
      <c r="BX7" s="24">
        <v>97.07</v>
      </c>
      <c r="BY7" s="24">
        <v>98.06</v>
      </c>
      <c r="BZ7" s="24">
        <v>98.46</v>
      </c>
      <c r="CA7" s="24">
        <v>97.81</v>
      </c>
      <c r="CB7" s="24">
        <v>150.38999999999999</v>
      </c>
      <c r="CC7" s="24">
        <v>150</v>
      </c>
      <c r="CD7" s="24">
        <v>150</v>
      </c>
      <c r="CE7" s="24">
        <v>150</v>
      </c>
      <c r="CF7" s="24">
        <v>150</v>
      </c>
      <c r="CG7" s="24">
        <v>159.78</v>
      </c>
      <c r="CH7" s="24">
        <v>159.49</v>
      </c>
      <c r="CI7" s="24">
        <v>157.81</v>
      </c>
      <c r="CJ7" s="24">
        <v>157.37</v>
      </c>
      <c r="CK7" s="24">
        <v>157.44999999999999</v>
      </c>
      <c r="CL7" s="24">
        <v>138.75</v>
      </c>
      <c r="CM7" s="24">
        <v>38.409999999999997</v>
      </c>
      <c r="CN7" s="24">
        <v>39.89</v>
      </c>
      <c r="CO7" s="24">
        <v>39.89</v>
      </c>
      <c r="CP7" s="24">
        <v>37.93</v>
      </c>
      <c r="CQ7" s="24">
        <v>38.409999999999997</v>
      </c>
      <c r="CR7" s="24">
        <v>68.31</v>
      </c>
      <c r="CS7" s="24">
        <v>65.28</v>
      </c>
      <c r="CT7" s="24">
        <v>64.92</v>
      </c>
      <c r="CU7" s="24">
        <v>64.14</v>
      </c>
      <c r="CV7" s="24">
        <v>63.71</v>
      </c>
      <c r="CW7" s="24">
        <v>58.94</v>
      </c>
      <c r="CX7" s="24">
        <v>94.24</v>
      </c>
      <c r="CY7" s="24">
        <v>94.38</v>
      </c>
      <c r="CZ7" s="24">
        <v>94.51</v>
      </c>
      <c r="DA7" s="24">
        <v>94.56</v>
      </c>
      <c r="DB7" s="24">
        <v>94.68</v>
      </c>
      <c r="DC7" s="24">
        <v>92.62</v>
      </c>
      <c r="DD7" s="24">
        <v>92.72</v>
      </c>
      <c r="DE7" s="24">
        <v>92.88</v>
      </c>
      <c r="DF7" s="24">
        <v>92.9</v>
      </c>
      <c r="DG7" s="24">
        <v>92.89</v>
      </c>
      <c r="DH7" s="24">
        <v>95.91</v>
      </c>
      <c r="DI7" s="24">
        <v>8.76</v>
      </c>
      <c r="DJ7" s="24">
        <v>11.6</v>
      </c>
      <c r="DK7" s="24">
        <v>14.37</v>
      </c>
      <c r="DL7" s="24">
        <v>17.100000000000001</v>
      </c>
      <c r="DM7" s="24">
        <v>19.75</v>
      </c>
      <c r="DN7" s="24">
        <v>26.36</v>
      </c>
      <c r="DO7" s="24">
        <v>23.79</v>
      </c>
      <c r="DP7" s="24">
        <v>25.66</v>
      </c>
      <c r="DQ7" s="24">
        <v>27.46</v>
      </c>
      <c r="DR7" s="24">
        <v>29.93</v>
      </c>
      <c r="DS7" s="24">
        <v>41.09</v>
      </c>
      <c r="DT7" s="24">
        <v>0</v>
      </c>
      <c r="DU7" s="24">
        <v>0</v>
      </c>
      <c r="DV7" s="24">
        <v>0</v>
      </c>
      <c r="DW7" s="24">
        <v>0</v>
      </c>
      <c r="DX7" s="24">
        <v>0</v>
      </c>
      <c r="DY7" s="24">
        <v>1.43</v>
      </c>
      <c r="DZ7" s="24">
        <v>1.22</v>
      </c>
      <c r="EA7" s="24">
        <v>1.61</v>
      </c>
      <c r="EB7" s="24">
        <v>2.08</v>
      </c>
      <c r="EC7" s="24">
        <v>2.74</v>
      </c>
      <c r="ED7" s="24">
        <v>8.68</v>
      </c>
      <c r="EE7" s="24">
        <v>0</v>
      </c>
      <c r="EF7" s="24">
        <v>0</v>
      </c>
      <c r="EG7" s="24">
        <v>0</v>
      </c>
      <c r="EH7" s="24">
        <v>0</v>
      </c>
      <c r="EI7" s="24">
        <v>0</v>
      </c>
      <c r="EJ7" s="24">
        <v>0.09</v>
      </c>
      <c r="EK7" s="24">
        <v>0.09</v>
      </c>
      <c r="EL7" s="24">
        <v>0.17</v>
      </c>
      <c r="EM7" s="24">
        <v>0.13</v>
      </c>
      <c r="EN7" s="24">
        <v>0.06</v>
      </c>
      <c r="EO7" s="24">
        <v>0.22</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36892</v>
      </c>
      <c r="C10" s="27">
        <f t="shared" ref="C10:F10" si="15">DATEVALUE($B7-C11&amp;"/1/"&amp;C12)</f>
        <v>37257</v>
      </c>
      <c r="D10" s="27">
        <f t="shared" si="15"/>
        <v>37623</v>
      </c>
      <c r="E10" s="27">
        <f t="shared" si="15"/>
        <v>37989</v>
      </c>
      <c r="F10" s="27">
        <f t="shared" si="15"/>
        <v>38356</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111</v>
      </c>
      <c r="D13" t="s">
        <v>111</v>
      </c>
      <c r="E13" t="s">
        <v>111</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2025-02-05T02:58:59Z</cp:lastPrinted>
  <dcterms:created xsi:type="dcterms:W3CDTF">2025-01-24T07:03:54Z</dcterms:created>
  <dcterms:modified xsi:type="dcterms:W3CDTF">2025-02-06T01:06:02Z</dcterms:modified>
  <cp:category/>
</cp:coreProperties>
</file>