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jh151\業務課\業務\総務係\共通\A 諸務\5 照会・調査依頼に対する回答\京都府\自治振興課\経営比較分析表\R07　R06経営比較分析\提出分\"/>
    </mc:Choice>
  </mc:AlternateContent>
  <xr:revisionPtr revIDLastSave="0" documentId="13_ncr:1_{65B1B61B-D9C7-4BB0-A988-6D00D9A15FA0}" xr6:coauthVersionLast="47" xr6:coauthVersionMax="47" xr10:uidLastSave="{00000000-0000-0000-0000-000000000000}"/>
  <workbookProtection workbookAlgorithmName="SHA-512" workbookHashValue="CwXF0JHZeZ26Mx8XQvp0cxGiuwZ1/10njWQgMarQNfuRNW6bNcvJjfrim8FcX+zb1/JWRUxvca0zGqSNJcw6iQ==" workbookSaltValue="nK5Sq30uw9Lc4HrxvCJItg==" workbookSpinCount="100000" lockStructure="1"/>
  <bookViews>
    <workbookView xWindow="28680" yWindow="-120" windowWidth="19440" windowHeight="148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F85" i="4"/>
  <c r="E85" i="4"/>
  <c r="AT10" i="4"/>
  <c r="AL10" i="4"/>
  <c r="W10" i="4"/>
  <c r="I10" i="4"/>
  <c r="B10" i="4"/>
  <c r="BB8" i="4"/>
  <c r="AT8" i="4"/>
  <c r="AL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<sst xmlns="http://schemas.openxmlformats.org/spreadsheetml/2006/main" count="228" uniqueCount="112">
  <si>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</si>
  <si>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</si>
  <si>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</si>
  <si>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</si>
  <si>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</si>
  <si>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</si>
  <si>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</si>
  <si>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</si>
  <si>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</si>
  <si>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</si>
  <si>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</si>
  <si>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</si>
  <si>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</si>
  <si>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</si>
  <si>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</si>
  <si>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</si>
  <si>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</si>
  <si>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</si>
  <si>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</si>
  <si>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</si>
  <si>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</si>
  <si>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</si>
  <si>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</si>
  <si>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</si>
  <si>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</si>
  <si>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</si>
  <si>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</si>
  <si>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</si>
  <si>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</si>
  <si>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</si>
  <si>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</si>
  <si>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</si>
  <si>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</si>
  <si>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</si>
  <si>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</si>
  <si>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</si>
  <si>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</si>
  <si>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</si>
  <si>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</si>
  <si>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</si>
  <si>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</si>
  <si>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</si>
  <si>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</si>
  <si>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</si>
  <si>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</si>
  <si>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</si>
  <si>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</si>
  <si>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</si>
  <si>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</si>
  <si>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</si>
  <si>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</si>
  <si>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</si>
  <si>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</si>
  <si>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</si>
  <si>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</si>
  <si>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</si>
  <si>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</si>
  <si>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</si>
  <si>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</si>
  <si>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</si>
  <si>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</si>
  <si>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</si>
  <si>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</si>
  <si>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</si>
  <si>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</si>
  <si>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</si>
  <si>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</si>
  <si>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</si>
  <si>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</si>
  <si>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</si>
  <si>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</si>
  <si>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</si>
  <si>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</si>
  <si>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</si>
  <si>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</si>
  <si>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</si>
  <si>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</si>
  <si>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</si>
  <si>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</si>
  <si>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</si>
  <si>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</si>
  <si>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</si>
  <si>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</si>
  <si>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</si>
  <si>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</si>
  <si>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</si>
  <si>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</si>
  <si>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</si>
  <si>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</si>
  <si>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</si>
  <si>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</si>
  <si>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</si>
  <si>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</si>
  <si>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木津川市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</si>
  <si>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</si>
  <si>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</si>
  <si>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</si>
  <si>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</si>
  <si>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</si>
  <si>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</si>
  <si>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</si>
  <si>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</si>
  <si>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</si>
  <si>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</si>
  <si>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</si>
  <si>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</si>
  <si>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</si>
  <si>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</si>
  <si>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</si>
  <si>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及び②管路経年化率はいずれも類似団体平均値を下回っており、施設の老朽化度合が低いことを示している。この要因としては学研都市開発に伴い整備してきた比較的新しい施設の割合が高いためである。
　③管路更新率は令和５年度より上昇しているが、類似団体平均値を下回っており、更なる更新投資をする必要がある。</t>
    <rPh sb="97" eb="98">
      <t>タカ</t>
    </rPh>
    <rPh sb="114" eb="116">
      <t>レイワ</t>
    </rPh>
    <rPh sb="117" eb="119">
      <t>ネンド</t>
    </rPh>
    <rPh sb="121" eb="123">
      <t>ジョウショウ</t>
    </rPh>
    <phoneticPr fontId="4"/>
  </si>
  <si>
    <t xml:space="preserve"> 令和5年度から人口が減少傾向に転じ、給水人口1人当たりの有収水量も減少し、令和6年度決算においては消費税の修正申告による過年度損益修正益がなければ赤字であった。現在の水道事業の財政状況は、債務残高が少なく柔軟性があり、類似団体と比較しても悪くはない。施設の老朽化に対応すべく計画的な更新・耐震化の費用や受水費・人件費・物価の上昇等により令和７年度以降は現状の料金体系のままでは赤字となることが見込まれることから、令和8年4月に料金改定を行う。
　このように経営環境が厳しさを増す中で、計画的かつ合理的な経営戦略に基づき、水道料金改定など収支改善の取り組みにより経営基盤の強化と財政マネジメントの向上に努める方針とする。</t>
    <phoneticPr fontId="4"/>
  </si>
  <si>
    <t>　①令和6年度の経常収支比率は100％を下回っている。これは、動力費や委託料などの増により支出が増加したことによる。②累積欠損金比率は0％で令和5年度までは黒字を維持していたが、令和6年度は消費税の修正申告による過年度損益修正益がなければ赤字となり、収支は悪化している。③流動比率は類似団体平均値を上回り、短期的な支払能力を十分に備えていることを示している。④企業債残高対給水収益比率は、平成29年度に簡易水道を統合し、簡易水道の起債を引き継いだことにより上昇したが、類似団体平均値を大きく下回り、安易に企業債に依存せず施設整備を行ってきた成果が顕著となっている。
　⑤料金回収率は近年料金の引き上げを行っていないことに加え、⑥給水原価が上昇傾向にあるため悪化傾向にある。⑥給水原価は府営水道からの受水費の単価が高いことや山間部地域において配水池や配水管等の施設が給水量と比較して多いことなどもあるが、類似団体平均値よりも下回っているものの、人件費や物価の上昇の影響を受けて上昇傾向にある。
　⑦施設利用率は類似団体平均値を上回り、適正な施設規模で効率的な施設利用が図れていると考えられる。⑧有収率は、92％台と類似団体平均を上回り、効率化に繋がっている。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</si>
</sst>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0.34</c:v>
                </c:pt>
                <c:pt idx="1">
                  <c:v>0.42</c:v>
                </c:pt>
                <c:pt idx="2">
                  <c:v>0.3</c:v>
                </c:pt>
                <c:pt idx="3">
                  <c:v>0.16</c:v>
                </c:pt>
                <c:pt idx="4">
                  <c:v>0.4</c:v>
                </c:pt>
              </c:numCache>
            </c:numRef>
          </c:val>
          <c:extLst>
            <c:ext xmlns:c16="http://schemas.microsoft.com/office/drawing/2014/chart" uri="{C3380CC4-5D6E-409C-BE32-E72D297353CC}">
              <c16:uniqueId val="{00000000-8529-45D7-A064-025A41B9A8E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8529-45D7-A064-025A41B9A8E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77.08</c:v>
                </c:pt>
                <c:pt idx="1">
                  <c:v>76.650000000000006</c:v>
                </c:pt>
                <c:pt idx="2">
                  <c:v>76.23</c:v>
                </c:pt>
                <c:pt idx="3">
                  <c:v>76.02</c:v>
                </c:pt>
                <c:pt idx="4">
                  <c:v>75.94</c:v>
                </c:pt>
              </c:numCache>
            </c:numRef>
          </c:val>
          <c:extLst>
            <c:ext xmlns:c16="http://schemas.microsoft.com/office/drawing/2014/chart" uri="{C3380CC4-5D6E-409C-BE32-E72D297353CC}">
              <c16:uniqueId val="{00000000-90BB-4600-B075-70EC1712854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90BB-4600-B075-70EC1712854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93.4</c:v>
                </c:pt>
                <c:pt idx="1">
                  <c:v>93.61</c:v>
                </c:pt>
                <c:pt idx="2">
                  <c:v>93.35</c:v>
                </c:pt>
                <c:pt idx="3">
                  <c:v>92.48</c:v>
                </c:pt>
                <c:pt idx="4">
                  <c:v>92.54</c:v>
                </c:pt>
              </c:numCache>
            </c:numRef>
          </c:val>
          <c:extLst>
            <c:ext xmlns:c16="http://schemas.microsoft.com/office/drawing/2014/chart" uri="{C3380CC4-5D6E-409C-BE32-E72D297353CC}">
              <c16:uniqueId val="{00000000-489E-4EF7-9F60-FC18FA9879F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489E-4EF7-9F60-FC18FA9879F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104.67</c:v>
                </c:pt>
                <c:pt idx="1">
                  <c:v>102.82</c:v>
                </c:pt>
                <c:pt idx="2">
                  <c:v>100.93</c:v>
                </c:pt>
                <c:pt idx="3">
                  <c:v>100.97</c:v>
                </c:pt>
                <c:pt idx="4">
                  <c:v>99.44</c:v>
                </c:pt>
              </c:numCache>
            </c:numRef>
          </c:val>
          <c:extLst>
            <c:ext xmlns:c16="http://schemas.microsoft.com/office/drawing/2014/chart" uri="{C3380CC4-5D6E-409C-BE32-E72D297353CC}">
              <c16:uniqueId val="{00000000-0411-4A54-947E-70C8004CDEC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0411-4A54-947E-70C8004CDEC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46.09</c:v>
                </c:pt>
                <c:pt idx="1">
                  <c:v>47.6</c:v>
                </c:pt>
                <c:pt idx="2">
                  <c:v>49</c:v>
                </c:pt>
                <c:pt idx="3">
                  <c:v>50.51</c:v>
                </c:pt>
                <c:pt idx="4">
                  <c:v>51.99</c:v>
                </c:pt>
              </c:numCache>
            </c:numRef>
          </c:val>
          <c:extLst>
            <c:ext xmlns:c16="http://schemas.microsoft.com/office/drawing/2014/chart" uri="{C3380CC4-5D6E-409C-BE32-E72D297353CC}">
              <c16:uniqueId val="{00000000-D9A1-4908-A32A-14F82460E73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D9A1-4908-A32A-14F82460E73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5.81</c:v>
                </c:pt>
                <c:pt idx="1">
                  <c:v>11.6</c:v>
                </c:pt>
                <c:pt idx="2">
                  <c:v>19</c:v>
                </c:pt>
                <c:pt idx="3">
                  <c:v>19.649999999999999</c:v>
                </c:pt>
                <c:pt idx="4">
                  <c:v>20.190000000000001</c:v>
                </c:pt>
              </c:numCache>
            </c:numRef>
          </c:val>
          <c:extLst>
            <c:ext xmlns:c16="http://schemas.microsoft.com/office/drawing/2014/chart" uri="{C3380CC4-5D6E-409C-BE32-E72D297353CC}">
              <c16:uniqueId val="{00000000-81AF-432B-8AD4-6E64342A870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81AF-432B-8AD4-6E64342A870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B5-45AE-BBB3-E1AFD56154D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16B5-45AE-BBB3-E1AFD56154D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652.37</c:v>
                </c:pt>
                <c:pt idx="1">
                  <c:v>662.23</c:v>
                </c:pt>
                <c:pt idx="2">
                  <c:v>647.80999999999995</c:v>
                </c:pt>
                <c:pt idx="3">
                  <c:v>676.67</c:v>
                </c:pt>
                <c:pt idx="4">
                  <c:v>737.44</c:v>
                </c:pt>
              </c:numCache>
            </c:numRef>
          </c:val>
          <c:extLst>
            <c:ext xmlns:c16="http://schemas.microsoft.com/office/drawing/2014/chart" uri="{C3380CC4-5D6E-409C-BE32-E72D297353CC}">
              <c16:uniqueId val="{00000000-6620-4E5B-9EAB-3F994C33B2D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6620-4E5B-9EAB-3F994C33B2D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139.69999999999999</c:v>
                </c:pt>
                <c:pt idx="1">
                  <c:v>131.85</c:v>
                </c:pt>
                <c:pt idx="2">
                  <c:v>137.47999999999999</c:v>
                </c:pt>
                <c:pt idx="3">
                  <c:v>131.13999999999999</c:v>
                </c:pt>
                <c:pt idx="4">
                  <c:v>123.11</c:v>
                </c:pt>
              </c:numCache>
            </c:numRef>
          </c:val>
          <c:extLst>
            <c:ext xmlns:c16="http://schemas.microsoft.com/office/drawing/2014/chart" uri="{C3380CC4-5D6E-409C-BE32-E72D297353CC}">
              <c16:uniqueId val="{00000000-0D83-4BAC-8A02-BA4BDC314C2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0D83-4BAC-8A02-BA4BDC314C2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100.03</c:v>
                </c:pt>
                <c:pt idx="1">
                  <c:v>97.85</c:v>
                </c:pt>
                <c:pt idx="2">
                  <c:v>95.25</c:v>
                </c:pt>
                <c:pt idx="3">
                  <c:v>95.63</c:v>
                </c:pt>
                <c:pt idx="4">
                  <c:v>93.57</c:v>
                </c:pt>
              </c:numCache>
            </c:numRef>
          </c:val>
          <c:extLst>
            <c:ext xmlns:c16="http://schemas.microsoft.com/office/drawing/2014/chart" uri="{C3380CC4-5D6E-409C-BE32-E72D297353CC}">
              <c16:uniqueId val="{00000000-147B-4C42-8E5A-D0FC482CCEA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147B-4C42-8E5A-D0FC482CCEA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151.63</c:v>
                </c:pt>
                <c:pt idx="1">
                  <c:v>155.12</c:v>
                </c:pt>
                <c:pt idx="2">
                  <c:v>159.91</c:v>
                </c:pt>
                <c:pt idx="3">
                  <c:v>159.51</c:v>
                </c:pt>
                <c:pt idx="4">
                  <c:v>163.43</c:v>
                </c:pt>
              </c:numCache>
            </c:numRef>
          </c:val>
          <c:extLst>
            <c:ext xmlns:c16="http://schemas.microsoft.com/office/drawing/2014/chart" uri="{C3380CC4-5D6E-409C-BE32-E72D297353CC}">
              <c16:uniqueId val="{00000000-1A4A-43A9-AD43-AA00736AB44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1A4A-43A9-AD43-AA00736AB44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8" sqref="B8:H8"/>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京都府　木津川市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自治体職員</v>
      </c>
      <c r="AE8" s="43"/>
      <c r="AF8" s="43"/>
      <c r="AG8" s="43"/>
      <c r="AH8" s="43"/>
      <c r="AI8" s="43"/>
      <c r="AJ8" s="43"/>
      <c r="AK8" s="2"/>
      <c r="AL8" s="44">
        <f>データ!$R$6</f>
        <v>79339</v>
      </c>
      <c r="AM8" s="44"/>
      <c r="AN8" s="44"/>
      <c r="AO8" s="44"/>
      <c r="AP8" s="44"/>
      <c r="AQ8" s="44"/>
      <c r="AR8" s="44"/>
      <c r="AS8" s="44"/>
      <c r="AT8" s="45">
        <f>データ!$S$6</f>
        <v>85.13</v>
      </c>
      <c r="AU8" s="46"/>
      <c r="AV8" s="46"/>
      <c r="AW8" s="46"/>
      <c r="AX8" s="46"/>
      <c r="AY8" s="46"/>
      <c r="AZ8" s="46"/>
      <c r="BA8" s="46"/>
      <c r="BB8" s="47">
        <f>データ!$T$6</f>
        <v>931.97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93.15</v>
      </c>
      <c r="J10" s="46"/>
      <c r="K10" s="46"/>
      <c r="L10" s="46"/>
      <c r="M10" s="46"/>
      <c r="N10" s="46"/>
      <c r="O10" s="80"/>
      <c r="P10" s="47">
        <f>データ!$P$6</f>
        <v>99.93</v>
      </c>
      <c r="Q10" s="47"/>
      <c r="R10" s="47"/>
      <c r="S10" s="47"/>
      <c r="T10" s="47"/>
      <c r="U10" s="47"/>
      <c r="V10" s="47"/>
      <c r="W10" s="44">
        <f>データ!$Q$6</f>
        <v>2640</v>
      </c>
      <c r="X10" s="44"/>
      <c r="Y10" s="44"/>
      <c r="Z10" s="44"/>
      <c r="AA10" s="44"/>
      <c r="AB10" s="44"/>
      <c r="AC10" s="44"/>
      <c r="AD10" s="2"/>
      <c r="AE10" s="2"/>
      <c r="AF10" s="2"/>
      <c r="AG10" s="2"/>
      <c r="AH10" s="2"/>
      <c r="AI10" s="2"/>
      <c r="AJ10" s="2"/>
      <c r="AK10" s="2"/>
      <c r="AL10" s="44">
        <f>データ!$U$6</f>
        <v>79064</v>
      </c>
      <c r="AM10" s="44"/>
      <c r="AN10" s="44"/>
      <c r="AO10" s="44"/>
      <c r="AP10" s="44"/>
      <c r="AQ10" s="44"/>
      <c r="AR10" s="44"/>
      <c r="AS10" s="44"/>
      <c r="AT10" s="45">
        <f>データ!$V$6</f>
        <v>37.869999999999997</v>
      </c>
      <c r="AU10" s="46"/>
      <c r="AV10" s="46"/>
      <c r="AW10" s="46"/>
      <c r="AX10" s="46"/>
      <c r="AY10" s="46"/>
      <c r="AZ10" s="46"/>
      <c r="BA10" s="46"/>
      <c r="BB10" s="47">
        <f>データ!$W$6</f>
        <v>2087.77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rAjP2hnfhjJ5BDponETJB6K/fk8Uy/lFFJO9cfuC+2siqU6z0shMcz46z8vg01Cglbh6rLH9YiTVMUG/YFC1A==" saltValue="jtPFkRerDaZB+wkYG85im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262145</v>
      </c>
      <c r="D6" s="20">
        <f t="shared" si="3"/>
        <v>46</v>
      </c>
      <c r="E6" s="20">
        <f t="shared" si="3"/>
        <v>1</v>
      </c>
      <c r="F6" s="20">
        <f t="shared" si="3"/>
        <v>0</v>
      </c>
      <c r="G6" s="20">
        <f t="shared" si="3"/>
        <v>1</v>
      </c>
      <c r="H6" s="20" t="str">
        <f t="shared" si="3"/>
        <v>京都府　木津川市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93.15</v>
      </c>
      <c r="P6" s="21">
        <f t="shared" si="3"/>
        <v>99.93</v>
      </c>
      <c r="Q6" s="21">
        <f t="shared" si="3"/>
        <v>2640</v>
      </c>
      <c r="R6" s="21">
        <f t="shared" si="3"/>
        <v>79339</v>
      </c>
      <c r="S6" s="21">
        <f t="shared" si="3"/>
        <v>85.13</v>
      </c>
      <c r="T6" s="21">
        <f t="shared" si="3"/>
        <v>931.97</v>
      </c>
      <c r="U6" s="21">
        <f t="shared" si="3"/>
        <v>79064</v>
      </c>
      <c r="V6" s="21">
        <f t="shared" si="3"/>
        <v>37.869999999999997</v>
      </c>
      <c r="W6" s="21">
        <f t="shared" si="3"/>
        <v>2087.77</v>
      </c>
      <c r="X6" s="22">
        <f>IF(X7="",NA(),X7)</f>
        <v>104.67</v>
      </c>
      <c r="Y6" s="22">
        <f t="shared" ref="Y6:AG6" si="4">IF(Y7="",NA(),Y7)</f>
        <v>102.82</v>
      </c>
      <c r="Z6" s="22">
        <f t="shared" si="4"/>
        <v>100.93</v>
      </c>
      <c r="AA6" s="22">
        <f t="shared" si="4"/>
        <v>100.97</v>
      </c>
      <c r="AB6" s="22">
        <f t="shared" si="4"/>
        <v>99.44</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652.37</v>
      </c>
      <c r="AU6" s="22">
        <f t="shared" ref="AU6:BC6" si="6">IF(AU7="",NA(),AU7)</f>
        <v>662.23</v>
      </c>
      <c r="AV6" s="22">
        <f t="shared" si="6"/>
        <v>647.80999999999995</v>
      </c>
      <c r="AW6" s="22">
        <f t="shared" si="6"/>
        <v>676.67</v>
      </c>
      <c r="AX6" s="22">
        <f t="shared" si="6"/>
        <v>737.44</v>
      </c>
      <c r="AY6" s="22">
        <f t="shared" si="6"/>
        <v>350.79</v>
      </c>
      <c r="AZ6" s="22">
        <f t="shared" si="6"/>
        <v>354.57</v>
      </c>
      <c r="BA6" s="22">
        <f t="shared" si="6"/>
        <v>357.74</v>
      </c>
      <c r="BB6" s="22">
        <f t="shared" si="6"/>
        <v>344.88</v>
      </c>
      <c r="BC6" s="22">
        <f t="shared" si="6"/>
        <v>326.02</v>
      </c>
      <c r="BD6" s="21" t="str">
        <f>IF(BD7="","",IF(BD7="-","【-】","【"&amp;SUBSTITUTE(TEXT(BD7,"#,##0.00"),"-","△")&amp;"】"))</f>
        <v>【239.69】</v>
      </c>
      <c r="BE6" s="22">
        <f>IF(BE7="",NA(),BE7)</f>
        <v>139.69999999999999</v>
      </c>
      <c r="BF6" s="22">
        <f t="shared" ref="BF6:BN6" si="7">IF(BF7="",NA(),BF7)</f>
        <v>131.85</v>
      </c>
      <c r="BG6" s="22">
        <f t="shared" si="7"/>
        <v>137.47999999999999</v>
      </c>
      <c r="BH6" s="22">
        <f t="shared" si="7"/>
        <v>131.13999999999999</v>
      </c>
      <c r="BI6" s="22">
        <f t="shared" si="7"/>
        <v>123.11</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100.03</v>
      </c>
      <c r="BQ6" s="22">
        <f t="shared" ref="BQ6:BY6" si="8">IF(BQ7="",NA(),BQ7)</f>
        <v>97.85</v>
      </c>
      <c r="BR6" s="22">
        <f t="shared" si="8"/>
        <v>95.25</v>
      </c>
      <c r="BS6" s="22">
        <f t="shared" si="8"/>
        <v>95.63</v>
      </c>
      <c r="BT6" s="22">
        <f t="shared" si="8"/>
        <v>93.57</v>
      </c>
      <c r="BU6" s="22">
        <f t="shared" si="8"/>
        <v>100.85</v>
      </c>
      <c r="BV6" s="22">
        <f t="shared" si="8"/>
        <v>103.79</v>
      </c>
      <c r="BW6" s="22">
        <f t="shared" si="8"/>
        <v>98.3</v>
      </c>
      <c r="BX6" s="22">
        <f t="shared" si="8"/>
        <v>98.89</v>
      </c>
      <c r="BY6" s="22">
        <f t="shared" si="8"/>
        <v>99.25</v>
      </c>
      <c r="BZ6" s="21" t="str">
        <f>IF(BZ7="","",IF(BZ7="-","【-】","【"&amp;SUBSTITUTE(TEXT(BZ7,"#,##0.00"),"-","△")&amp;"】"))</f>
        <v>【97.59】</v>
      </c>
      <c r="CA6" s="22">
        <f>IF(CA7="",NA(),CA7)</f>
        <v>151.63</v>
      </c>
      <c r="CB6" s="22">
        <f t="shared" ref="CB6:CJ6" si="9">IF(CB7="",NA(),CB7)</f>
        <v>155.12</v>
      </c>
      <c r="CC6" s="22">
        <f t="shared" si="9"/>
        <v>159.91</v>
      </c>
      <c r="CD6" s="22">
        <f t="shared" si="9"/>
        <v>159.51</v>
      </c>
      <c r="CE6" s="22">
        <f t="shared" si="9"/>
        <v>163.43</v>
      </c>
      <c r="CF6" s="22">
        <f t="shared" si="9"/>
        <v>167.1</v>
      </c>
      <c r="CG6" s="22">
        <f t="shared" si="9"/>
        <v>167.86</v>
      </c>
      <c r="CH6" s="22">
        <f t="shared" si="9"/>
        <v>173.68</v>
      </c>
      <c r="CI6" s="22">
        <f t="shared" si="9"/>
        <v>174.52</v>
      </c>
      <c r="CJ6" s="22">
        <f t="shared" si="9"/>
        <v>178.92</v>
      </c>
      <c r="CK6" s="21" t="str">
        <f>IF(CK7="","",IF(CK7="-","【-】","【"&amp;SUBSTITUTE(TEXT(CK7,"#,##0.00"),"-","△")&amp;"】"))</f>
        <v>【181.66】</v>
      </c>
      <c r="CL6" s="22">
        <f>IF(CL7="",NA(),CL7)</f>
        <v>77.08</v>
      </c>
      <c r="CM6" s="22">
        <f t="shared" ref="CM6:CU6" si="10">IF(CM7="",NA(),CM7)</f>
        <v>76.650000000000006</v>
      </c>
      <c r="CN6" s="22">
        <f t="shared" si="10"/>
        <v>76.23</v>
      </c>
      <c r="CO6" s="22">
        <f t="shared" si="10"/>
        <v>76.02</v>
      </c>
      <c r="CP6" s="22">
        <f t="shared" si="10"/>
        <v>75.94</v>
      </c>
      <c r="CQ6" s="22">
        <f t="shared" si="10"/>
        <v>59.91</v>
      </c>
      <c r="CR6" s="22">
        <f t="shared" si="10"/>
        <v>59.4</v>
      </c>
      <c r="CS6" s="22">
        <f t="shared" si="10"/>
        <v>59.24</v>
      </c>
      <c r="CT6" s="22">
        <f t="shared" si="10"/>
        <v>58.77</v>
      </c>
      <c r="CU6" s="22">
        <f t="shared" si="10"/>
        <v>59.17</v>
      </c>
      <c r="CV6" s="21" t="str">
        <f>IF(CV7="","",IF(CV7="-","【-】","【"&amp;SUBSTITUTE(TEXT(CV7,"#,##0.00"),"-","△")&amp;"】"))</f>
        <v>【60.21】</v>
      </c>
      <c r="CW6" s="22">
        <f>IF(CW7="",NA(),CW7)</f>
        <v>93.4</v>
      </c>
      <c r="CX6" s="22">
        <f t="shared" ref="CX6:DF6" si="11">IF(CX7="",NA(),CX7)</f>
        <v>93.61</v>
      </c>
      <c r="CY6" s="22">
        <f t="shared" si="11"/>
        <v>93.35</v>
      </c>
      <c r="CZ6" s="22">
        <f t="shared" si="11"/>
        <v>92.48</v>
      </c>
      <c r="DA6" s="22">
        <f t="shared" si="11"/>
        <v>92.54</v>
      </c>
      <c r="DB6" s="22">
        <f t="shared" si="11"/>
        <v>87.26</v>
      </c>
      <c r="DC6" s="22">
        <f t="shared" si="11"/>
        <v>87.57</v>
      </c>
      <c r="DD6" s="22">
        <f t="shared" si="11"/>
        <v>87.26</v>
      </c>
      <c r="DE6" s="22">
        <f t="shared" si="11"/>
        <v>86.95</v>
      </c>
      <c r="DF6" s="22">
        <f t="shared" si="11"/>
        <v>86.58</v>
      </c>
      <c r="DG6" s="21" t="str">
        <f>IF(DG7="","",IF(DG7="-","【-】","【"&amp;SUBSTITUTE(TEXT(DG7,"#,##0.00"),"-","△")&amp;"】"))</f>
        <v>【89.21】</v>
      </c>
      <c r="DH6" s="22">
        <f>IF(DH7="",NA(),DH7)</f>
        <v>46.09</v>
      </c>
      <c r="DI6" s="22">
        <f t="shared" ref="DI6:DQ6" si="12">IF(DI7="",NA(),DI7)</f>
        <v>47.6</v>
      </c>
      <c r="DJ6" s="22">
        <f t="shared" si="12"/>
        <v>49</v>
      </c>
      <c r="DK6" s="22">
        <f t="shared" si="12"/>
        <v>50.51</v>
      </c>
      <c r="DL6" s="22">
        <f t="shared" si="12"/>
        <v>51.99</v>
      </c>
      <c r="DM6" s="22">
        <f t="shared" si="12"/>
        <v>49.2</v>
      </c>
      <c r="DN6" s="22">
        <f t="shared" si="12"/>
        <v>50.01</v>
      </c>
      <c r="DO6" s="22">
        <f t="shared" si="12"/>
        <v>50.99</v>
      </c>
      <c r="DP6" s="22">
        <f t="shared" si="12"/>
        <v>51.79</v>
      </c>
      <c r="DQ6" s="22">
        <f t="shared" si="12"/>
        <v>52.02</v>
      </c>
      <c r="DR6" s="21" t="str">
        <f>IF(DR7="","",IF(DR7="-","【-】","【"&amp;SUBSTITUTE(TEXT(DR7,"#,##0.00"),"-","△")&amp;"】"))</f>
        <v>【52.41】</v>
      </c>
      <c r="DS6" s="22">
        <f>IF(DS7="",NA(),DS7)</f>
        <v>5.81</v>
      </c>
      <c r="DT6" s="22">
        <f t="shared" ref="DT6:EB6" si="13">IF(DT7="",NA(),DT7)</f>
        <v>11.6</v>
      </c>
      <c r="DU6" s="22">
        <f t="shared" si="13"/>
        <v>19</v>
      </c>
      <c r="DV6" s="22">
        <f t="shared" si="13"/>
        <v>19.649999999999999</v>
      </c>
      <c r="DW6" s="22">
        <f t="shared" si="13"/>
        <v>20.190000000000001</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0.34</v>
      </c>
      <c r="EE6" s="22">
        <f t="shared" ref="EE6:EM6" si="14">IF(EE7="",NA(),EE7)</f>
        <v>0.42</v>
      </c>
      <c r="EF6" s="22">
        <f t="shared" si="14"/>
        <v>0.3</v>
      </c>
      <c r="EG6" s="22">
        <f t="shared" si="14"/>
        <v>0.16</v>
      </c>
      <c r="EH6" s="22">
        <f t="shared" si="14"/>
        <v>0.4</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262145</v>
      </c>
      <c r="D7" s="24">
        <v>46</v>
      </c>
      <c r="E7" s="24">
        <v>1</v>
      </c>
      <c r="F7" s="24">
        <v>0</v>
      </c>
      <c r="G7" s="24">
        <v>1</v>
      </c>
      <c r="H7" s="24" t="s">
        <v>93</v>
      </c>
      <c r="I7" s="24" t="s">
        <v>94</v>
      </c>
      <c r="J7" s="24" t="s">
        <v>95</v>
      </c>
      <c r="K7" s="24" t="s">
        <v>96</v>
      </c>
      <c r="L7" s="24" t="s">
        <v>97</v>
      </c>
      <c r="M7" s="24" t="s">
        <v>98</v>
      </c>
      <c r="N7" s="25" t="s">
        <v>99</v>
      </c>
      <c r="O7" s="25">
        <v>93.15</v>
      </c>
      <c r="P7" s="25">
        <v>99.93</v>
      </c>
      <c r="Q7" s="25">
        <v>2640</v>
      </c>
      <c r="R7" s="25">
        <v>79339</v>
      </c>
      <c r="S7" s="25">
        <v>85.13</v>
      </c>
      <c r="T7" s="25">
        <v>931.97</v>
      </c>
      <c r="U7" s="25">
        <v>79064</v>
      </c>
      <c r="V7" s="25">
        <v>37.869999999999997</v>
      </c>
      <c r="W7" s="25">
        <v>2087.77</v>
      </c>
      <c r="X7" s="25">
        <v>104.67</v>
      </c>
      <c r="Y7" s="25">
        <v>102.82</v>
      </c>
      <c r="Z7" s="25">
        <v>100.93</v>
      </c>
      <c r="AA7" s="25">
        <v>100.97</v>
      </c>
      <c r="AB7" s="25">
        <v>99.44</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652.37</v>
      </c>
      <c r="AU7" s="25">
        <v>662.23</v>
      </c>
      <c r="AV7" s="25">
        <v>647.80999999999995</v>
      </c>
      <c r="AW7" s="25">
        <v>676.67</v>
      </c>
      <c r="AX7" s="25">
        <v>737.44</v>
      </c>
      <c r="AY7" s="25">
        <v>350.79</v>
      </c>
      <c r="AZ7" s="25">
        <v>354.57</v>
      </c>
      <c r="BA7" s="25">
        <v>357.74</v>
      </c>
      <c r="BB7" s="25">
        <v>344.88</v>
      </c>
      <c r="BC7" s="25">
        <v>326.02</v>
      </c>
      <c r="BD7" s="25">
        <v>239.69</v>
      </c>
      <c r="BE7" s="25">
        <v>139.69999999999999</v>
      </c>
      <c r="BF7" s="25">
        <v>131.85</v>
      </c>
      <c r="BG7" s="25">
        <v>137.47999999999999</v>
      </c>
      <c r="BH7" s="25">
        <v>131.13999999999999</v>
      </c>
      <c r="BI7" s="25">
        <v>123.11</v>
      </c>
      <c r="BJ7" s="25">
        <v>322.92</v>
      </c>
      <c r="BK7" s="25">
        <v>303.45999999999998</v>
      </c>
      <c r="BL7" s="25">
        <v>307.27999999999997</v>
      </c>
      <c r="BM7" s="25">
        <v>304.02</v>
      </c>
      <c r="BN7" s="25">
        <v>300.54000000000002</v>
      </c>
      <c r="BO7" s="25">
        <v>264.86</v>
      </c>
      <c r="BP7" s="25">
        <v>100.03</v>
      </c>
      <c r="BQ7" s="25">
        <v>97.85</v>
      </c>
      <c r="BR7" s="25">
        <v>95.25</v>
      </c>
      <c r="BS7" s="25">
        <v>95.63</v>
      </c>
      <c r="BT7" s="25">
        <v>93.57</v>
      </c>
      <c r="BU7" s="25">
        <v>100.85</v>
      </c>
      <c r="BV7" s="25">
        <v>103.79</v>
      </c>
      <c r="BW7" s="25">
        <v>98.3</v>
      </c>
      <c r="BX7" s="25">
        <v>98.89</v>
      </c>
      <c r="BY7" s="25">
        <v>99.25</v>
      </c>
      <c r="BZ7" s="25">
        <v>97.59</v>
      </c>
      <c r="CA7" s="25">
        <v>151.63</v>
      </c>
      <c r="CB7" s="25">
        <v>155.12</v>
      </c>
      <c r="CC7" s="25">
        <v>159.91</v>
      </c>
      <c r="CD7" s="25">
        <v>159.51</v>
      </c>
      <c r="CE7" s="25">
        <v>163.43</v>
      </c>
      <c r="CF7" s="25">
        <v>167.1</v>
      </c>
      <c r="CG7" s="25">
        <v>167.86</v>
      </c>
      <c r="CH7" s="25">
        <v>173.68</v>
      </c>
      <c r="CI7" s="25">
        <v>174.52</v>
      </c>
      <c r="CJ7" s="25">
        <v>178.92</v>
      </c>
      <c r="CK7" s="25">
        <v>181.66</v>
      </c>
      <c r="CL7" s="25">
        <v>77.08</v>
      </c>
      <c r="CM7" s="25">
        <v>76.650000000000006</v>
      </c>
      <c r="CN7" s="25">
        <v>76.23</v>
      </c>
      <c r="CO7" s="25">
        <v>76.02</v>
      </c>
      <c r="CP7" s="25">
        <v>75.94</v>
      </c>
      <c r="CQ7" s="25">
        <v>59.91</v>
      </c>
      <c r="CR7" s="25">
        <v>59.4</v>
      </c>
      <c r="CS7" s="25">
        <v>59.24</v>
      </c>
      <c r="CT7" s="25">
        <v>58.77</v>
      </c>
      <c r="CU7" s="25">
        <v>59.17</v>
      </c>
      <c r="CV7" s="25">
        <v>60.21</v>
      </c>
      <c r="CW7" s="25">
        <v>93.4</v>
      </c>
      <c r="CX7" s="25">
        <v>93.61</v>
      </c>
      <c r="CY7" s="25">
        <v>93.35</v>
      </c>
      <c r="CZ7" s="25">
        <v>92.48</v>
      </c>
      <c r="DA7" s="25">
        <v>92.54</v>
      </c>
      <c r="DB7" s="25">
        <v>87.26</v>
      </c>
      <c r="DC7" s="25">
        <v>87.57</v>
      </c>
      <c r="DD7" s="25">
        <v>87.26</v>
      </c>
      <c r="DE7" s="25">
        <v>86.95</v>
      </c>
      <c r="DF7" s="25">
        <v>86.58</v>
      </c>
      <c r="DG7" s="25">
        <v>89.21</v>
      </c>
      <c r="DH7" s="25">
        <v>46.09</v>
      </c>
      <c r="DI7" s="25">
        <v>47.6</v>
      </c>
      <c r="DJ7" s="25">
        <v>49</v>
      </c>
      <c r="DK7" s="25">
        <v>50.51</v>
      </c>
      <c r="DL7" s="25">
        <v>51.99</v>
      </c>
      <c r="DM7" s="25">
        <v>49.2</v>
      </c>
      <c r="DN7" s="25">
        <v>50.01</v>
      </c>
      <c r="DO7" s="25">
        <v>50.99</v>
      </c>
      <c r="DP7" s="25">
        <v>51.79</v>
      </c>
      <c r="DQ7" s="25">
        <v>52.02</v>
      </c>
      <c r="DR7" s="25">
        <v>52.41</v>
      </c>
      <c r="DS7" s="25">
        <v>5.81</v>
      </c>
      <c r="DT7" s="25">
        <v>11.6</v>
      </c>
      <c r="DU7" s="25">
        <v>19</v>
      </c>
      <c r="DV7" s="25">
        <v>19.649999999999999</v>
      </c>
      <c r="DW7" s="25">
        <v>20.190000000000001</v>
      </c>
      <c r="DX7" s="25">
        <v>18.329999999999998</v>
      </c>
      <c r="DY7" s="25">
        <v>20.27</v>
      </c>
      <c r="DZ7" s="25">
        <v>21.69</v>
      </c>
      <c r="EA7" s="25">
        <v>23.19</v>
      </c>
      <c r="EB7" s="25">
        <v>24.61</v>
      </c>
      <c r="EC7" s="25">
        <v>26.78</v>
      </c>
      <c r="ED7" s="25">
        <v>0.34</v>
      </c>
      <c r="EE7" s="25">
        <v>0.42</v>
      </c>
      <c r="EF7" s="25">
        <v>0.3</v>
      </c>
      <c r="EG7" s="25">
        <v>0.16</v>
      </c>
      <c r="EH7" s="25">
        <v>0.4</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2026-02-06T01:22:59Z</cp:lastPrinted>
  <dcterms:created xsi:type="dcterms:W3CDTF">2025-12-12T09:19:24Z</dcterms:created>
  <dcterms:modified xsi:type="dcterms:W3CDTF">2026-02-06T01:28:48Z</dcterms:modified>
  <cp:category/>
</cp:coreProperties>
</file>