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sharedStrings.xml" ContentType="application/vnd.openxmlformats-officedocument.spreadsheetml.sharedStrings+xml"/>
  <Override PartName="/xl/drawings/vmlDrawing1.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vmlDrawing2.vml" ContentType="application/vnd.openxmlformats-officedocument.vmlDrawing"/>
  <Override PartName="/xl/drawings/vmlDrawing3.vml" ContentType="application/vnd.openxmlformats-officedocument.vmlDrawing"/>
  <Override PartName="/xl/drawings/drawing47.xml" ContentType="application/vnd.openxmlformats-officedocument.drawing+xml"/>
  <Override PartName="/xl/comments3.xml" ContentType="application/vnd.openxmlformats-officedocument.spreadsheetml.comments+xml"/>
  <Override PartName="/xl/externalLinks/_rels/externalLink4.xml.rels" ContentType="application/vnd.openxmlformats-package.relationships+xml"/>
  <Override PartName="/xl/externalLinks/_rels/externalLink5.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comments2.xml" ContentType="application/vnd.openxmlformats-officedocument.spreadsheetml.comments+xml"/>
  <Override PartName="/xl/ctrlProps/ctrlProps8.xml" ContentType="application/vnd.ms-excel.controlproperties+xml"/>
  <Override PartName="/xl/ctrlProps/ctrlProps23.xml" ContentType="application/vnd.ms-excel.controlproperties+xml"/>
  <Override PartName="/xl/ctrlProps/ctrlProps7.xml" ContentType="application/vnd.ms-excel.controlproperties+xml"/>
  <Override PartName="/xl/ctrlProps/ctrlProps22.xml" ContentType="application/vnd.ms-excel.controlproperties+xml"/>
  <Override PartName="/xl/ctrlProps/ctrlProps6.xml" ContentType="application/vnd.ms-excel.controlproperties+xml"/>
  <Override PartName="/xl/ctrlProps/ctrlProps21.xml" ContentType="application/vnd.ms-excel.controlproperties+xml"/>
  <Override PartName="/xl/ctrlProps/ctrlProps46.xml" ContentType="application/vnd.ms-excel.controlproperties+xml"/>
  <Override PartName="/xl/ctrlProps/ctrlProps29.xml" ContentType="application/vnd.ms-excel.controlproperties+xml"/>
  <Override PartName="/xl/ctrlProps/ctrlProps25.xml" ContentType="application/vnd.ms-excel.controlproperties+xml"/>
  <Override PartName="/xl/ctrlProps/ctrlProps18.xml" ContentType="application/vnd.ms-excel.controlproperties+xml"/>
  <Override PartName="/xl/ctrlProps/ctrlProps14.xml" ContentType="application/vnd.ms-excel.controlproperties+xml"/>
  <Override PartName="/xl/ctrlProps/ctrlProps39.xml" ContentType="application/vnd.ms-excel.controlproperties+xml"/>
  <Override PartName="/xl/ctrlProps/ctrlProps27.xml" ContentType="application/vnd.ms-excel.controlproperties+xml"/>
  <Override PartName="/xl/ctrlProps/ctrlProps41.xml" ContentType="application/vnd.ms-excel.controlproperties+xml"/>
  <Override PartName="/xl/ctrlProps/ctrlProps17.xml" ContentType="application/vnd.ms-excel.controlproperties+xml"/>
  <Override PartName="/xl/ctrlProps/ctrlProps28.xml" ContentType="application/vnd.ms-excel.controlproperties+xml"/>
  <Override PartName="/xl/ctrlProps/ctrlProps42.xml" ContentType="application/vnd.ms-excel.controlproperties+xml"/>
  <Override PartName="/xl/ctrlProps/ctrlProps26.xml" ContentType="application/vnd.ms-excel.controlproperties+xml"/>
  <Override PartName="/xl/ctrlProps/ctrlProps19.xml" ContentType="application/vnd.ms-excel.controlproperties+xml"/>
  <Override PartName="/xl/ctrlProps/ctrlProps40.xml" ContentType="application/vnd.ms-excel.controlproperties+xml"/>
  <Override PartName="/xl/ctrlProps/ctrlProps30.xml" ContentType="application/vnd.ms-excel.controlproperties+xml"/>
  <Override PartName="/xl/ctrlProps/ctrlProps16.xml" ContentType="application/vnd.ms-excel.controlproperties+xml"/>
  <Override PartName="/xl/ctrlProps/ctrlProps15.xml" ContentType="application/vnd.ms-excel.controlproperties+xml"/>
  <Override PartName="/xl/ctrlProps/ctrlProps31.xml" ContentType="application/vnd.ms-excel.controlproperties+xml"/>
  <Override PartName="/xl/ctrlProps/ctrlProps32.xml" ContentType="application/vnd.ms-excel.controlproperties+xml"/>
  <Override PartName="/xl/ctrlProps/ctrlProps33.xml" ContentType="application/vnd.ms-excel.controlproperties+xml"/>
  <Override PartName="/xl/ctrlProps/ctrlProps34.xml" ContentType="application/vnd.ms-excel.controlproperties+xml"/>
  <Override PartName="/xl/ctrlProps/ctrlProps10.xml" ContentType="application/vnd.ms-excel.controlproperties+xml"/>
  <Override PartName="/xl/ctrlProps/ctrlProps35.xml" ContentType="application/vnd.ms-excel.controlproperties+xml"/>
  <Override PartName="/xl/ctrlProps/ctrlProps11.xml" ContentType="application/vnd.ms-excel.controlproperties+xml"/>
  <Override PartName="/xl/ctrlProps/ctrlProps36.xml" ContentType="application/vnd.ms-excel.controlproperties+xml"/>
  <Override PartName="/xl/ctrlProps/ctrlProps12.xml" ContentType="application/vnd.ms-excel.controlproperties+xml"/>
  <Override PartName="/xl/ctrlProps/ctrlProps37.xml" ContentType="application/vnd.ms-excel.controlproperties+xml"/>
  <Override PartName="/xl/ctrlProps/ctrlProps13.xml" ContentType="application/vnd.ms-excel.controlproperties+xml"/>
  <Override PartName="/xl/ctrlProps/ctrlProps38.xml" ContentType="application/vnd.ms-excel.controlproperties+xml"/>
  <Override PartName="/xl/ctrlProps/ctrlProps5.xml" ContentType="application/vnd.ms-excel.controlproperties+xml"/>
  <Override PartName="/xl/ctrlProps/ctrlProps45.xml" ContentType="application/vnd.ms-excel.controlproperties+xml"/>
  <Override PartName="/xl/ctrlProps/ctrlProps20.xml" ContentType="application/vnd.ms-excel.controlproperties+xml"/>
  <Override PartName="/xl/ctrlProps/ctrlProps24.xml" ContentType="application/vnd.ms-excel.controlproperties+xml"/>
  <Override PartName="/xl/ctrlProps/ctrlProps9.xml" ContentType="application/vnd.ms-excel.controlproperties+xml"/>
  <Override PartName="/xl/ctrlProps/ctrlProps44.xml" ContentType="application/vnd.ms-excel.controlproperties+xml"/>
  <Override PartName="/xl/ctrlProps/ctrlProps4.xml" ContentType="application/vnd.ms-excel.controlproperties+xml"/>
  <Override PartName="/xl/ctrlProps/ctrlProps43.xml" ContentType="application/vnd.ms-excel.controlproperties+xml"/>
  <Override PartName="/xl/ctrlProps/ctrlProps3.xml" ContentType="application/vnd.ms-excel.controlproperties+xml"/>
  <Override PartName="/xl/workbook.xml" ContentType="application/vnd.openxmlformats-officedocument.spreadsheetml.sheet.main+xml"/>
  <Override PartName="/xl/styles.xml" ContentType="application/vnd.openxmlformats-officedocument.spreadsheetml.styles+xml"/>
  <Override PartName="/xl/comments1.xml" ContentType="application/vnd.openxmlformats-officedocument.spreadsheetml.comments+xml"/>
  <Override PartName="/xl/worksheets/_rels/sheet3.xml.rels" ContentType="application/vnd.openxmlformats-package.relationships+xml"/>
  <Override PartName="/xl/worksheets/_rels/sheet1.xml.rels" ContentType="application/vnd.openxmlformats-package.relationships+xml"/>
  <Override PartName="/xl/worksheets/_rels/sheet2.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customXml/itemProps3.xml" ContentType="application/vnd.openxmlformats-officedocument.customXmlProperties+xml"/>
  <Override PartName="/customXml/_rels/item2.xml.rels" ContentType="application/vnd.openxmlformats-package.relationships+xml"/>
  <Override PartName="/customXml/_rels/item1.xml.rels" ContentType="application/vnd.openxmlformats-package.relationships+xml"/>
  <Override PartName="/customXml/_rels/item3.xml.rels" ContentType="application/vnd.openxmlformats-package.relationships+xml"/>
  <Override PartName="/customXml/item3.xml" ContentType="application/xml"/>
  <Override PartName="/customXml/itemProps2.xml" ContentType="application/vnd.openxmlformats-officedocument.customXmlProperties+xml"/>
  <Override PartName="/customXml/item1.xml" ContentType="application/xml"/>
  <Override PartName="/customXml/item2.xml" ContentType="application/xml"/>
  <Override PartName="/customXml/itemProps1.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基本情報入力シート" sheetId="1" state="visible" r:id="rId2"/>
    <sheet name="別紙様式3-1（処遇改善加算　総括表）" sheetId="2" state="visible" r:id="rId3"/>
    <sheet name="別紙様式3-2（処遇改善加算　個票）" sheetId="3" state="visible" r:id="rId4"/>
    <sheet name="【参考】数式用" sheetId="4" state="hidden" r:id="rId5"/>
    <sheet name="【参考】数式用2" sheetId="5" state="hidden" r:id="rId6"/>
  </sheets>
  <externalReferences>
    <externalReference r:id="rId7"/>
    <externalReference r:id="rId8"/>
    <externalReference r:id="rId9"/>
    <externalReference r:id="rId10"/>
  </externalReferences>
  <definedNames>
    <definedName function="false" hidden="false" localSheetId="0" name="_xlnm.Print_Area" vbProcedure="false">基本情報入力シート!$A$1:$AA$55</definedName>
    <definedName function="false" hidden="false" localSheetId="1" name="_xlnm.Print_Area" vbProcedure="false">'別紙様式3-1（処遇改善加算　総括表）'!$A$1:$AL$168</definedName>
    <definedName function="false" hidden="false" localSheetId="2" name="_xlnm.Print_Area" vbProcedure="false">'別紙様式3-2（処遇改善加算　個票）'!$A$1:$AF$34</definedName>
    <definedName function="false" hidden="true" localSheetId="2" name="_xlnm._FilterDatabase" vbProcedure="false">'別紙様式3-2（処遇改善加算　個票）'!$B$13:$N$13</definedName>
    <definedName function="false" hidden="false" name="erea" vbProcedure="false">#REF!</definedName>
    <definedName function="false" hidden="false" name="new" vbProcedure="false">#REF!</definedName>
    <definedName function="false" hidden="false" name="www" vbProcedure="false">#REF!</definedName>
    <definedName function="false" hidden="false" name="_new1" vbProcedure="false">#REF!</definedName>
    <definedName function="false" hidden="false" name="サービス" vbProcedure="false">#REF!</definedName>
    <definedName function="false" hidden="false" name="サービス名" vbProcedure="false">#REF!</definedName>
    <definedName function="false" hidden="false" name="サービス名称" vbProcedure="false">#REF!</definedName>
    <definedName function="false" hidden="false" name="サービス種別" vbProcedure="false">[2]サービス種類一覧!$B$4:$B$20</definedName>
    <definedName function="false" hidden="false" name="サービス種類" vbProcedure="false">[3]サービス種類一覧!$C$4:$C$20</definedName>
    <definedName function="false" hidden="false" name="サービス２" vbProcedure="false">#REF!</definedName>
    <definedName function="false" hidden="false" name="一覧" vbProcedure="false">[4]加算率一覧!$A$4:$A$25</definedName>
    <definedName function="false" hidden="false" name="三重県" vbProcedure="false">【参考】数式用2!$D$1047:$D$1075</definedName>
    <definedName function="false" hidden="false" name="京都府" vbProcedure="false">【参考】数式用2!$D$1095:$D$1120</definedName>
    <definedName function="false" hidden="false" name="佐賀県" vbProcedure="false">【参考】数式用2!$D$1536:$D$1555</definedName>
    <definedName function="false" hidden="false" name="兵庫県" vbProcedure="false">【参考】数式用2!$D$1164:$D$1204</definedName>
    <definedName function="false" hidden="false" name="北海道" vbProcedure="false">【参考】数式用2!$D$3:$D$187</definedName>
    <definedName function="false" hidden="false" name="千葉県" vbProcedure="false">【参考】数式用2!$D$582:$D$635</definedName>
    <definedName function="false" hidden="false" name="和歌山県" vbProcedure="false">【参考】数式用2!$D$1244:$D$1273</definedName>
    <definedName function="false" hidden="false" name="埼玉県" vbProcedure="false">【参考】数式用2!$D$519:$D$581</definedName>
    <definedName function="false" hidden="false" name="大分県" vbProcedure="false">【参考】数式用2!$D$1622:$D$1639</definedName>
    <definedName function="false" hidden="false" name="大阪府" vbProcedure="false">【参考】数式用2!$D$1121:$D$1163</definedName>
    <definedName function="false" hidden="false" name="奈良県" vbProcedure="false">【参考】数式用2!$D$1205:$D$1243</definedName>
    <definedName function="false" hidden="false" name="宮城県" vbProcedure="false">【参考】数式用2!$D$261:$D$295</definedName>
    <definedName function="false" hidden="false" name="宮崎県" vbProcedure="false">【参考】数式用2!$D$1640:$D$1665</definedName>
    <definedName function="false" hidden="false" name="富山県" vbProcedure="false">【参考】数式用2!$D$761:$D$775</definedName>
    <definedName function="false" hidden="false" name="山口県" vbProcedure="false">【参考】数式用2!$D$1362:$D$1380</definedName>
    <definedName function="false" hidden="false" name="山形県" vbProcedure="false">【参考】数式用2!$D$321:$D$355</definedName>
    <definedName function="false" hidden="false" name="山梨県" vbProcedure="false">【参考】数式用2!$D$812:$D$838</definedName>
    <definedName function="false" hidden="false" name="岐阜県" vbProcedure="false">【参考】数式用2!$D$916:$D$957</definedName>
    <definedName function="false" hidden="false" name="岡山県" vbProcedure="false">【参考】数式用2!$D$1312:$D$1338</definedName>
    <definedName function="false" hidden="false" name="岩手県" vbProcedure="false">【参考】数式用2!$D$228:$D$260</definedName>
    <definedName function="false" hidden="false" name="島根県" vbProcedure="false">【参考】数式用2!$D$1293:$D$1311</definedName>
    <definedName function="false" hidden="false" name="広島県" vbProcedure="false">【参考】数式用2!$D$1339:$D$1361</definedName>
    <definedName function="false" hidden="false" name="徳島県" vbProcedure="false">【参考】数式用2!$D$1381:$D$1404</definedName>
    <definedName function="false" hidden="false" name="愛媛県" vbProcedure="false">【参考】数式用2!$D$1422:$D$1441</definedName>
    <definedName function="false" hidden="false" name="愛知県" vbProcedure="false">【参考】数式用2!$D$993:$D$1046</definedName>
    <definedName function="false" hidden="false" name="新潟県" vbProcedure="false">【参考】数式用2!$D$731:$D$760</definedName>
    <definedName function="false" hidden="false" name="東京都" vbProcedure="false">【参考】数式用2!$D$636:$D$697</definedName>
    <definedName function="false" hidden="false" name="栃木県" vbProcedure="false">【参考】数式用2!$D$459:$D$483</definedName>
    <definedName function="false" hidden="false" name="沖縄県" vbProcedure="false">【参考】数式用2!$D$1709:$D$1749</definedName>
    <definedName function="false" hidden="false" name="滋賀県" vbProcedure="false">【参考】数式用2!$D$1076:$D$1094</definedName>
    <definedName function="false" hidden="false" name="熊本県" vbProcedure="false">【参考】数式用2!$D$1577:$D$1621</definedName>
    <definedName function="false" hidden="false" name="特定" vbProcedure="false">#REF!</definedName>
    <definedName function="false" hidden="false" name="石川県" vbProcedure="false">【参考】数式用2!$D$776:$D$794</definedName>
    <definedName function="false" hidden="false" name="神奈川県" vbProcedure="false">【参考】数式用2!$D$698:$D$730</definedName>
    <definedName function="false" hidden="false" name="福井県" vbProcedure="false">【参考】数式用2!$D$795:$D$811</definedName>
    <definedName function="false" hidden="false" name="福岡県" vbProcedure="false">【参考】数式用2!$D$1476:$D$1535</definedName>
    <definedName function="false" hidden="false" name="福島県" vbProcedure="false">【参考】数式用2!$D$356:$D$414</definedName>
    <definedName function="false" hidden="false" name="秋田県" vbProcedure="false">【参考】数式用2!$D$296:$D$320</definedName>
    <definedName function="false" hidden="false" name="種類" vbProcedure="false">[5]サービス種類一覧!$A$4:$A$20</definedName>
    <definedName function="false" hidden="false" name="群馬県" vbProcedure="false">【参考】数式用2!$D$484:$D$518</definedName>
    <definedName function="false" hidden="false" name="茨城県" vbProcedure="false">【参考】数式用2!$D$415:$D$458</definedName>
    <definedName function="false" hidden="false" name="長崎県" vbProcedure="false">【参考】数式用2!$D$1556:$D$1576</definedName>
    <definedName function="false" hidden="false" name="長野県" vbProcedure="false">【参考】数式用2!$D$839:$D$915</definedName>
    <definedName function="false" hidden="false" name="青森県" vbProcedure="false">【参考】数式用2!$D$188:$D$227</definedName>
    <definedName function="false" hidden="false" name="静岡県" vbProcedure="false">【参考】数式用2!$D$958:$D$992</definedName>
    <definedName function="false" hidden="false" name="香川県" vbProcedure="false">【参考】数式用2!$D$1405:$D$1421</definedName>
    <definedName function="false" hidden="false" name="高知県" vbProcedure="false">【参考】数式用2!$D$1442:$D$1475</definedName>
    <definedName function="false" hidden="false" name="鳥取県" vbProcedure="false">【参考】数式用2!$D$1274:$D$1292</definedName>
    <definedName function="false" hidden="false" name="鹿児島県" vbProcedure="false">【参考】数式用2!$D$1666:$D$1708</definedName>
    <definedName function="false" hidden="false" localSheetId="0" name="サービス名" vbProcedure="false">#REF!</definedName>
    <definedName function="false" hidden="false" localSheetId="1" name="サービス" vbProcedure="false">#REF!</definedName>
    <definedName function="false" hidden="false" localSheetId="1" name="サービス名" vbProcedure="false">#REF!</definedName>
    <definedName function="false" hidden="false" localSheetId="2" name="_new1" vbProcedure="false">[1]【参考】サービス名一覧!$A$4:$A$27</definedName>
    <definedName function="false" hidden="false" localSheetId="3" name="www" vbProcedure="false">#REF!</definedName>
    <definedName function="false" hidden="false" localSheetId="3" name="_xlnm.Print_Area" vbProcedure="false">【参考】数式用!#REF!</definedName>
    <definedName function="false" hidden="false" localSheetId="3" name="_xlnm._FilterDatabase" vbProcedure="false">【参考】数式用!#REF!</definedName>
    <definedName function="false" hidden="false" localSheetId="3" name="サービス" vbProcedure="false">#REF!</definedName>
    <definedName function="false" hidden="false" localSheetId="3" name="サービス名" vbProcedure="false">【参考】数式用!#REF!</definedName>
    <definedName function="false" hidden="false" localSheetId="3" name="特定" vbProcedure="false">#REF!</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G18" authorId="0">
      <text>
        <r>
          <rPr>
            <sz val="9"/>
            <color rgb="FF000000"/>
            <rFont val="Noto Sans CJK JP"/>
            <family val="2"/>
          </rPr>
          <t xml:space="preserve">提出先ごとに「提出先の指定権者名」の欄を変えて提出してください。
この箇所以外では、原則として、提出先ごとに記載内容を変える必要はありません。</t>
        </r>
      </text>
    </comment>
    <comment ref="M30" authorId="0">
      <text>
        <r>
          <rPr>
            <sz val="11"/>
            <rFont val="Noto Sans CJK JP"/>
            <family val="2"/>
          </rPr>
          <t xml:space="preserve">社会保険労務士事務所等の担当者の
</t>
        </r>
        <r>
          <rPr>
            <sz val="9"/>
            <color rgb="FF000000"/>
            <rFont val="Noto Sans CJK JP"/>
            <family val="2"/>
          </rPr>
          <t xml:space="preserve">氏名・連絡先を記入しても構いません。</t>
        </r>
      </text>
    </comment>
    <comment ref="M37" authorId="0">
      <text>
        <r>
          <rPr>
            <sz val="11"/>
            <rFont val="Noto Sans CJK JP"/>
            <family val="2"/>
          </rPr>
          <t xml:space="preserve">地域密着型サービスや総合事業については、
</t>
        </r>
        <r>
          <rPr>
            <sz val="9"/>
            <color rgb="FF000000"/>
            <rFont val="Noto Sans CJK JP"/>
            <family val="2"/>
          </rPr>
          <t xml:space="preserve">指定元の市町村を全て記載してください。
その際、指定権者ごとに行を分ける必要はありません。</t>
        </r>
      </text>
    </comment>
    <comment ref="Y37" authorId="0">
      <text>
        <r>
          <rPr>
            <sz val="9"/>
            <color rgb="FF000000"/>
            <rFont val="Noto Sans CJK JP"/>
            <family val="2"/>
          </rPr>
          <t xml:space="preserve">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xdr="http://schemas.openxmlformats.org/drawingml/2006/spreadsheetDrawing">
  <authors>
    <author> </author>
  </authors>
  <commentList>
    <comment ref="C80" authorId="0">
      <text>
        <r>
          <rPr>
            <sz val="9"/>
            <color rgb="FF000000"/>
            <rFont val="Noto Sans CJK JP"/>
            <family val="2"/>
          </rPr>
          <t xml:space="preserve">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D60" authorId="0">
      <text>
        <r>
          <rPr>
            <sz val="9"/>
            <color rgb="FF000000"/>
            <rFont val="Noto Sans CJK JP"/>
            <family val="2"/>
          </rPr>
          <t xml:space="preserve">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W21" authorId="0">
      <text>
        <r>
          <rPr>
            <sz val="9"/>
            <color rgb="FF000000"/>
            <rFont val="Noto Sans CJK JP"/>
            <family val="2"/>
          </rPr>
          <t xml:space="preserve">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List>
</comments>
</file>

<file path=xl/comments3.xml><?xml version="1.0" encoding="utf-8"?>
<comments xmlns="http://schemas.openxmlformats.org/spreadsheetml/2006/main" xmlns:xdr="http://schemas.openxmlformats.org/drawingml/2006/spreadsheetDrawing">
  <authors>
    <author> </author>
  </authors>
  <commentList>
    <comment ref="W12" authorId="0">
      <text>
        <r>
          <rPr>
            <sz val="11"/>
            <rFont val="Noto Sans CJK JP"/>
            <family val="2"/>
          </rPr>
          <t xml:space="preserve">・当該事業所に従事する経験・技能のある介護職員のうち改善後の賃金が年額</t>
        </r>
        <r>
          <rPr>
            <sz val="11"/>
            <rFont val="ＭＳ Ｐゴシック"/>
            <family val="3"/>
            <charset val="128"/>
          </rPr>
          <t xml:space="preserve">440</t>
        </r>
        <r>
          <rPr>
            <sz val="11"/>
            <rFont val="Noto Sans CJK JP"/>
            <family val="2"/>
          </rPr>
          <t xml:space="preserve">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t>
        </r>
        <r>
          <rPr>
            <sz val="11"/>
            <rFont val="ＭＳ Ｐゴシック"/>
            <family val="3"/>
            <charset val="128"/>
          </rPr>
          <t xml:space="preserve">440</t>
        </r>
        <r>
          <rPr>
            <sz val="11"/>
            <rFont val="Noto Sans CJK JP"/>
            <family val="2"/>
          </rPr>
          <t xml:space="preserve">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val="true"/>
            <u val="single"/>
            <sz val="9"/>
            <color rgb="FF000000"/>
            <rFont val="Noto Sans CJK JP"/>
            <family val="2"/>
          </rPr>
          <t xml:space="preserve">単独型の短期入所生活介護事業所</t>
        </r>
        <r>
          <rPr>
            <sz val="9"/>
            <color rgb="FF000000"/>
            <rFont val="Noto Sans CJK JP"/>
            <family val="2"/>
          </rPr>
          <t xml:space="preserve">や、</t>
        </r>
        <r>
          <rPr>
            <b val="true"/>
            <u val="single"/>
            <sz val="9"/>
            <color rgb="FF000000"/>
            <rFont val="Noto Sans CJK JP"/>
            <family val="2"/>
          </rPr>
          <t xml:space="preserve">単独で運営している総合事業の事業所</t>
        </r>
        <r>
          <rPr>
            <sz val="9"/>
            <color rgb="FF000000"/>
            <rFont val="Noto Sans CJK JP"/>
            <family val="2"/>
          </rPr>
          <t xml:space="preserve">など、上記のサービス類型のうち一体的に運営されている本体サービスがない場合には、
　当該事業所でキャリアパス要件Ⅳを満たす職員数について、</t>
        </r>
        <r>
          <rPr>
            <b val="true"/>
            <u val="single"/>
            <sz val="9"/>
            <color rgb="FF000000"/>
            <rFont val="Noto Sans CJK JP"/>
            <family val="2"/>
          </rPr>
          <t xml:space="preserve">当該事業所の行に直接記入するようにしてください。</t>
        </r>
        <r>
          <rPr>
            <sz val="9"/>
            <color rgb="FF000000"/>
            <rFont val="Noto Sans CJK JP"/>
            <family val="2"/>
          </rPr>
          <t xml:space="preserve">（色付きのセル以外であっても記載が必要な例外）</t>
        </r>
      </text>
    </comment>
    <comment ref="Y12" authorId="0">
      <text>
        <r>
          <rPr>
            <sz val="9"/>
            <color rgb="FF000000"/>
            <rFont val="Noto Sans CJK JP"/>
            <family val="2"/>
          </rPr>
          <t xml:space="preserve">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<sst xmlns="http://schemas.openxmlformats.org/spreadsheetml/2006/main" count="4320" uniqueCount="2153">
  <si>
    <t xml:space="preserve">実績報告書（処遇改善加算）作成用　基本情報入力シート</t>
  </si>
  <si>
    <t xml:space="preserve">↓隠し列</t>
  </si>
  <si>
    <t xml:space="preserve">●はじめに本シート（基本情報入力シート）の黄色セルに入力することで、介護職員等処遇改善加算（以下、処遇改善加算）の対象事業所等に関する基本的な情報が、各様式に自動的に転記されます。</t>
  </si>
  <si>
    <t xml:space="preserve">【注意】本シートは様式作成用のため、本実績報告書の提出を紙で行う場合、本シートの提出は不要です。ただし、自治体に電子媒体で提出する場合は、
　　　　 本シートを削除せずそのまま提出してください。</t>
  </si>
  <si>
    <r>
      <rPr>
        <sz val="12"/>
        <color rgb="FF000000"/>
        <rFont val="Noto Sans CJK JP"/>
        <family val="2"/>
      </rPr>
      <t xml:space="preserve">●「別紙様式</t>
    </r>
    <r>
      <rPr>
        <sz val="12"/>
        <color rgb="FF000000"/>
        <rFont val="ＭＳ Ｐゴシック"/>
        <family val="3"/>
        <charset val="128"/>
      </rPr>
      <t xml:space="preserve">3-1</t>
    </r>
    <r>
      <rPr>
        <sz val="12"/>
        <color rgb="FF000000"/>
        <rFont val="Noto Sans CJK JP"/>
        <family val="2"/>
      </rPr>
      <t xml:space="preserve">」を完成させるには、「基本情報入力シート」「別紙様式</t>
    </r>
    <r>
      <rPr>
        <sz val="12"/>
        <color rgb="FF000000"/>
        <rFont val="ＭＳ Ｐゴシック"/>
        <family val="3"/>
        <charset val="128"/>
      </rPr>
      <t xml:space="preserve">3-2</t>
    </r>
    <r>
      <rPr>
        <sz val="12"/>
        <color rgb="FF000000"/>
        <rFont val="Noto Sans CJK JP"/>
        <family val="2"/>
      </rPr>
      <t xml:space="preserve">」から転記される情報が必要です。まずはこれらのシートを完成させてください。</t>
    </r>
  </si>
  <si>
    <r>
      <rPr>
        <sz val="12"/>
        <color rgb="FF000000"/>
        <rFont val="Noto Sans CJK JP"/>
        <family val="2"/>
      </rPr>
      <t xml:space="preserve">●「別紙様式</t>
    </r>
    <r>
      <rPr>
        <sz val="12"/>
        <color rgb="FF000000"/>
        <rFont val="ＭＳ Ｐゴシック"/>
        <family val="3"/>
        <charset val="128"/>
      </rPr>
      <t xml:space="preserve">3</t>
    </r>
    <r>
      <rPr>
        <sz val="12"/>
        <color rgb="FF000000"/>
        <rFont val="Noto Sans CJK JP"/>
        <family val="2"/>
      </rPr>
      <t xml:space="preserve">－</t>
    </r>
    <r>
      <rPr>
        <sz val="12"/>
        <color rgb="FF000000"/>
        <rFont val="ＭＳ Ｐゴシック"/>
        <family val="3"/>
        <charset val="128"/>
      </rPr>
      <t xml:space="preserve">1</t>
    </r>
    <r>
      <rPr>
        <sz val="12"/>
        <color rgb="FF000000"/>
        <rFont val="Noto Sans CJK JP"/>
        <family val="2"/>
      </rPr>
      <t xml:space="preserve">」に記載する処遇改善加算による賃金改善の所要額について、具体的な算出方法は問いませんが、各職員に対し、処遇改善加算を原資として行った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
  </si>
  <si>
    <t xml:space="preserve">１　提出先に関する情報</t>
  </si>
  <si>
    <t xml:space="preserve">処遇改善加算の届出に係る提出先（指定権者）の名称を入力してください。</t>
  </si>
  <si>
    <t xml:space="preserve">提出先の指定権者名</t>
  </si>
  <si>
    <t xml:space="preserve">２　基本情報</t>
  </si>
  <si>
    <r>
      <rPr>
        <sz val="12"/>
        <color rgb="FF000000"/>
        <rFont val="Noto Sans CJK JP"/>
        <family val="2"/>
      </rPr>
      <t xml:space="preserve">下表に必要事項を入力してください。記入内容が別紙様式</t>
    </r>
    <r>
      <rPr>
        <sz val="12"/>
        <color rgb="FF000000"/>
        <rFont val="ＭＳ Ｐゴシック"/>
        <family val="3"/>
        <charset val="128"/>
      </rPr>
      <t xml:space="preserve">3-1</t>
    </r>
    <r>
      <rPr>
        <sz val="12"/>
        <color rgb="FF000000"/>
        <rFont val="Noto Sans CJK JP"/>
        <family val="2"/>
      </rPr>
      <t xml:space="preserve">及び</t>
    </r>
    <r>
      <rPr>
        <sz val="12"/>
        <color rgb="FF000000"/>
        <rFont val="ＭＳ Ｐゴシック"/>
        <family val="3"/>
        <charset val="128"/>
      </rPr>
      <t xml:space="preserve">3-2</t>
    </r>
    <r>
      <rPr>
        <sz val="12"/>
        <color rgb="FF000000"/>
        <rFont val="Noto Sans CJK JP"/>
        <family val="2"/>
      </rPr>
      <t xml:space="preserve">に反映されます。</t>
    </r>
  </si>
  <si>
    <t xml:space="preserve">法人名</t>
  </si>
  <si>
    <t xml:space="preserve">フリガナ</t>
  </si>
  <si>
    <t xml:space="preserve">名称</t>
  </si>
  <si>
    <t xml:space="preserve">〒結合</t>
  </si>
  <si>
    <t xml:space="preserve">法人住所</t>
  </si>
  <si>
    <t xml:space="preserve">〒</t>
  </si>
  <si>
    <t xml:space="preserve">－</t>
  </si>
  <si>
    <t xml:space="preserve">住所１（番地・住居番号まで）</t>
  </si>
  <si>
    <t xml:space="preserve">住所２（建物名等）</t>
  </si>
  <si>
    <t xml:space="preserve">法人代表者</t>
  </si>
  <si>
    <t xml:space="preserve">職名</t>
  </si>
  <si>
    <t xml:space="preserve">氏名</t>
  </si>
  <si>
    <t xml:space="preserve">書類作成
担当者</t>
  </si>
  <si>
    <t xml:space="preserve">連絡先</t>
  </si>
  <si>
    <t xml:space="preserve">電話番号</t>
  </si>
  <si>
    <t xml:space="preserve">E-mail</t>
  </si>
  <si>
    <t xml:space="preserve">３　処遇改善加算対象事業所に関する情報</t>
  </si>
  <si>
    <r>
      <rPr>
        <sz val="12"/>
        <color rgb="FF000000"/>
        <rFont val="Noto Sans CJK JP"/>
        <family val="2"/>
      </rPr>
      <t xml:space="preserve">下表に必要事項を入力してください。記入内容が別紙様式</t>
    </r>
    <r>
      <rPr>
        <sz val="12"/>
        <color rgb="FF000000"/>
        <rFont val="ＭＳ Ｐゴシック"/>
        <family val="3"/>
        <charset val="128"/>
      </rPr>
      <t xml:space="preserve">3-2</t>
    </r>
    <r>
      <rPr>
        <sz val="12"/>
        <color rgb="FF000000"/>
        <rFont val="Noto Sans CJK JP"/>
        <family val="2"/>
      </rPr>
      <t xml:space="preserve">に反映されます。</t>
    </r>
  </si>
  <si>
    <t xml:space="preserve">通し番号</t>
  </si>
  <si>
    <t xml:space="preserve">介護保険事業所番号</t>
  </si>
  <si>
    <t xml:space="preserve">指定権者名</t>
  </si>
  <si>
    <t xml:space="preserve">事業所の所在地</t>
  </si>
  <si>
    <t xml:space="preserve">事業所名</t>
  </si>
  <si>
    <t xml:space="preserve">サービス名</t>
  </si>
  <si>
    <t xml:space="preserve">サービスコード</t>
  </si>
  <si>
    <t xml:space="preserve">都道府県</t>
  </si>
  <si>
    <t xml:space="preserve">市区町村</t>
  </si>
  <si>
    <t xml:space="preserve">別紙様式３－１</t>
  </si>
  <si>
    <t xml:space="preserve">提出先</t>
  </si>
  <si>
    <t xml:space="preserve">介護職員等処遇改善加算 実績報告書（令和７年度）</t>
  </si>
  <si>
    <t xml:space="preserve">１　基本情報</t>
  </si>
  <si>
    <t xml:space="preserve">法人所在地</t>
  </si>
  <si>
    <t xml:space="preserve">書類作成担当者</t>
  </si>
  <si>
    <t xml:space="preserve">２　実績報告について</t>
  </si>
  <si>
    <t xml:space="preserve">（１）加算額以上の賃金改善について（全体）</t>
  </si>
  <si>
    <t xml:space="preserve">　算定した加算の合計</t>
  </si>
  <si>
    <t xml:space="preserve">①</t>
  </si>
  <si>
    <t xml:space="preserve">令和７年度の加算額</t>
  </si>
  <si>
    <t xml:space="preserve">円</t>
  </si>
  <si>
    <t xml:space="preserve">②</t>
  </si>
  <si>
    <t xml:space="preserve">令和６年度に令和７年度の賃金改善に充てるために繰り越した額</t>
  </si>
  <si>
    <t xml:space="preserve">←</t>
  </si>
  <si>
    <t xml:space="preserve">③</t>
  </si>
  <si>
    <r>
      <rPr>
        <sz val="9"/>
        <rFont val="Noto Sans CJK JP"/>
        <family val="2"/>
      </rPr>
      <t xml:space="preserve">令和７年度に賃金改善が必要な額（</t>
    </r>
    <r>
      <rPr>
        <sz val="9"/>
        <rFont val="ＭＳ Ｐゴシック"/>
        <family val="3"/>
        <charset val="128"/>
      </rPr>
      <t xml:space="preserve">a + b)</t>
    </r>
  </si>
  <si>
    <r>
      <rPr>
        <b val="true"/>
        <sz val="11"/>
        <rFont val="Noto Sans CJK JP"/>
        <family val="2"/>
      </rPr>
      <t xml:space="preserve">！④賃金改善額 </t>
    </r>
    <r>
      <rPr>
        <b val="true"/>
        <sz val="11"/>
        <rFont val="ＭＳ Ｐゴシック"/>
        <family val="3"/>
        <charset val="128"/>
      </rPr>
      <t xml:space="preserve">(d) </t>
    </r>
    <r>
      <rPr>
        <b val="true"/>
        <sz val="11"/>
        <rFont val="Noto Sans CJK JP"/>
        <family val="2"/>
      </rPr>
      <t xml:space="preserve">が ③賃金改善が必要な額 </t>
    </r>
    <r>
      <rPr>
        <b val="true"/>
        <sz val="11"/>
        <rFont val="ＭＳ Ｐゴシック"/>
        <family val="3"/>
        <charset val="128"/>
      </rPr>
      <t xml:space="preserve">(c) </t>
    </r>
    <r>
      <rPr>
        <b val="true"/>
        <sz val="11"/>
        <rFont val="Noto Sans CJK JP"/>
        <family val="2"/>
      </rPr>
      <t xml:space="preserve">を下回っています。</t>
    </r>
  </si>
  <si>
    <t xml:space="preserve">④</t>
  </si>
  <si>
    <t xml:space="preserve">令和７年度の賃金改善額
（③の額以上となること。介護人材確保・職場環境改善等事業から人件費に充てた額を除く。）</t>
  </si>
  <si>
    <t xml:space="preserve">【記入上の注意】</t>
  </si>
  <si>
    <t xml:space="preserve">・</t>
  </si>
  <si>
    <r>
      <rPr>
        <sz val="8"/>
        <rFont val="ＭＳ Ｐゴシック"/>
        <family val="3"/>
        <charset val="128"/>
      </rPr>
      <t xml:space="preserve">(d)</t>
    </r>
    <r>
      <rPr>
        <sz val="8"/>
        <rFont val="Noto Sans CJK JP"/>
        <family val="2"/>
      </rPr>
      <t xml:space="preserve">には、処遇改善加算の算定により実施する介護職員の賃金改善の額を計算し、記入すること。その際、加算による賃金改善を行った場合の法定福利費等の事業主負担の増加分を含めることができる。</t>
    </r>
  </si>
  <si>
    <t xml:space="preserve">（２）加算以外の部分で賃金水準を下げないことについて</t>
  </si>
  <si>
    <t xml:space="preserve">令和７年度の加算の影響を除いた賃金額</t>
  </si>
  <si>
    <r>
      <rPr>
        <b val="true"/>
        <sz val="11"/>
        <rFont val="Noto Sans CJK JP"/>
        <family val="2"/>
      </rPr>
      <t xml:space="preserve">！この欄が「</t>
    </r>
    <r>
      <rPr>
        <b val="true"/>
        <sz val="11"/>
        <rFont val="ＭＳ Ｐゴシック"/>
        <family val="3"/>
        <charset val="128"/>
      </rPr>
      <t xml:space="preserve">×</t>
    </r>
    <r>
      <rPr>
        <b val="true"/>
        <sz val="11"/>
        <rFont val="Noto Sans CJK JP"/>
        <family val="2"/>
      </rPr>
      <t xml:space="preserve">」の場合、加算以外の部分で賃金水準が引き下げられています。この欄が「</t>
    </r>
    <r>
      <rPr>
        <b val="true"/>
        <sz val="11"/>
        <rFont val="ＭＳ Ｐゴシック"/>
        <family val="3"/>
        <charset val="128"/>
      </rPr>
      <t xml:space="preserve">×</t>
    </r>
    <r>
      <rPr>
        <b val="true"/>
        <sz val="11"/>
        <rFont val="Noto Sans CJK JP"/>
        <family val="2"/>
      </rPr>
      <t xml:space="preserve">」のまま提出する場合には、別紙様式５「特別な事情に係る届出書」を合わせて提出してください。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t>
    </r>
    <r>
      <rPr>
        <b val="true"/>
        <sz val="11"/>
        <rFont val="ＭＳ Ｐゴシック"/>
        <family val="3"/>
        <charset val="128"/>
      </rPr>
      <t xml:space="preserve">f</t>
    </r>
    <r>
      <rPr>
        <b val="true"/>
        <sz val="11"/>
        <rFont val="Noto Sans CJK JP"/>
        <family val="2"/>
      </rPr>
      <t xml:space="preserve">）」から「令和７年度の賃金改善額</t>
    </r>
    <r>
      <rPr>
        <b val="true"/>
        <sz val="11"/>
        <rFont val="ＭＳ Ｐゴシック"/>
        <family val="3"/>
        <charset val="128"/>
      </rPr>
      <t xml:space="preserve">(g)</t>
    </r>
    <r>
      <rPr>
        <b val="true"/>
        <sz val="11"/>
        <rFont val="Noto Sans CJK JP"/>
        <family val="2"/>
      </rPr>
      <t xml:space="preserve">」及び「介護人材確保・職場環境改善等事業から人件費に充てた額</t>
    </r>
    <r>
      <rPr>
        <b val="true"/>
        <sz val="11"/>
        <rFont val="ＭＳ Ｐゴシック"/>
        <family val="3"/>
        <charset val="128"/>
      </rPr>
      <t xml:space="preserve">(h)</t>
    </r>
    <r>
      <rPr>
        <b val="true"/>
        <sz val="11"/>
        <rFont val="Noto Sans CJK JP"/>
        <family val="2"/>
      </rPr>
      <t xml:space="preserve">」を除いた額（</t>
    </r>
    <r>
      <rPr>
        <b val="true"/>
        <sz val="11"/>
        <rFont val="ＭＳ Ｐゴシック"/>
        <family val="3"/>
        <charset val="128"/>
      </rPr>
      <t xml:space="preserve">e = f - g - h</t>
    </r>
    <r>
      <rPr>
        <b val="true"/>
        <sz val="11"/>
        <rFont val="Noto Sans CJK JP"/>
        <family val="2"/>
      </rPr>
      <t xml:space="preserve">）と、「令和６年度の賃金の総額</t>
    </r>
    <r>
      <rPr>
        <b val="true"/>
        <sz val="11"/>
        <rFont val="ＭＳ Ｐゴシック"/>
        <family val="3"/>
        <charset val="128"/>
      </rPr>
      <t xml:space="preserve">(j)</t>
    </r>
    <r>
      <rPr>
        <b val="true"/>
        <sz val="11"/>
        <rFont val="Noto Sans CJK JP"/>
        <family val="2"/>
      </rPr>
      <t xml:space="preserve">」から令和６年度の各加算額、補助金額及び独自の賃金改善額  </t>
    </r>
    <r>
      <rPr>
        <b val="true"/>
        <sz val="11"/>
        <rFont val="ＭＳ Ｐゴシック"/>
        <family val="3"/>
        <charset val="128"/>
      </rPr>
      <t xml:space="preserve">(k + l + m) </t>
    </r>
    <r>
      <rPr>
        <b val="true"/>
        <sz val="11"/>
        <rFont val="Noto Sans CJK JP"/>
        <family val="2"/>
      </rPr>
      <t xml:space="preserve">」を除いた額 </t>
    </r>
    <r>
      <rPr>
        <b val="true"/>
        <sz val="11"/>
        <rFont val="ＭＳ Ｐゴシック"/>
        <family val="3"/>
        <charset val="128"/>
      </rPr>
      <t xml:space="preserve">{i = j - (k + l + m)} </t>
    </r>
    <r>
      <rPr>
        <b val="true"/>
        <sz val="11"/>
        <rFont val="Noto Sans CJK JP"/>
        <family val="2"/>
      </rPr>
      <t xml:space="preserve">を比較した上で、加算等の影響を除いた賃金額の水準を引き下げないことをいいます。</t>
    </r>
  </si>
  <si>
    <t xml:space="preserve">（ア）令和７年度の賃金の総額</t>
  </si>
  <si>
    <t xml:space="preserve">（イ）令和７年度の賃金改善額（再掲）</t>
  </si>
  <si>
    <t xml:space="preserve">（ウ）介護人材確保・職場環境改善等事業から
      人件費に充てた額</t>
  </si>
  <si>
    <t xml:space="preserve">令和６年度の加算及び独自の賃金改善の影響を除いた賃金額（①の額は②の額を下回らないこと）</t>
  </si>
  <si>
    <r>
      <rPr>
        <sz val="9"/>
        <rFont val="ＭＳ Ｐゴシック"/>
        <family val="3"/>
        <charset val="128"/>
      </rPr>
      <t xml:space="preserve">(</t>
    </r>
    <r>
      <rPr>
        <sz val="9"/>
        <rFont val="Noto Sans CJK JP"/>
        <family val="2"/>
      </rPr>
      <t xml:space="preserve">ア</t>
    </r>
    <r>
      <rPr>
        <sz val="9"/>
        <rFont val="ＭＳ Ｐゴシック"/>
        <family val="3"/>
        <charset val="128"/>
      </rPr>
      <t xml:space="preserve">)</t>
    </r>
    <r>
      <rPr>
        <sz val="9"/>
        <rFont val="Noto Sans CJK JP"/>
        <family val="2"/>
      </rPr>
      <t xml:space="preserve">令和６年度の賃金の総額</t>
    </r>
  </si>
  <si>
    <r>
      <rPr>
        <sz val="9"/>
        <rFont val="ＭＳ Ｐゴシック"/>
        <family val="3"/>
        <charset val="128"/>
      </rPr>
      <t xml:space="preserve">(</t>
    </r>
    <r>
      <rPr>
        <sz val="9"/>
        <rFont val="Noto Sans CJK JP"/>
        <family val="2"/>
      </rPr>
      <t xml:space="preserve">イ</t>
    </r>
    <r>
      <rPr>
        <sz val="9"/>
        <rFont val="ＭＳ Ｐゴシック"/>
        <family val="3"/>
        <charset val="128"/>
      </rPr>
      <t xml:space="preserve">)</t>
    </r>
    <r>
      <rPr>
        <sz val="9"/>
        <rFont val="Noto Sans CJK JP"/>
        <family val="2"/>
      </rPr>
      <t xml:space="preserve">令和６年度の旧３加算及び処遇改善加算の総額</t>
    </r>
  </si>
  <si>
    <r>
      <rPr>
        <sz val="9"/>
        <rFont val="ＭＳ Ｐゴシック"/>
        <family val="3"/>
        <charset val="128"/>
      </rPr>
      <t xml:space="preserve">(</t>
    </r>
    <r>
      <rPr>
        <sz val="9"/>
        <rFont val="Noto Sans CJK JP"/>
        <family val="2"/>
      </rPr>
      <t xml:space="preserve">ウ</t>
    </r>
    <r>
      <rPr>
        <sz val="9"/>
        <rFont val="ＭＳ Ｐゴシック"/>
        <family val="3"/>
        <charset val="128"/>
      </rPr>
      <t xml:space="preserve">)</t>
    </r>
    <r>
      <rPr>
        <sz val="9"/>
        <rFont val="Noto Sans CJK JP"/>
        <family val="2"/>
      </rPr>
      <t xml:space="preserve">令和６年４・５月分の処遇改善支援補助金
     の総額</t>
    </r>
  </si>
  <si>
    <r>
      <rPr>
        <sz val="9"/>
        <rFont val="ＭＳ Ｐゴシック"/>
        <family val="3"/>
        <charset val="128"/>
      </rPr>
      <t xml:space="preserve">(</t>
    </r>
    <r>
      <rPr>
        <sz val="9"/>
        <rFont val="Noto Sans CJK JP"/>
        <family val="2"/>
      </rPr>
      <t xml:space="preserve">エ</t>
    </r>
    <r>
      <rPr>
        <sz val="9"/>
        <rFont val="ＭＳ Ｐゴシック"/>
        <family val="3"/>
        <charset val="128"/>
      </rPr>
      <t xml:space="preserve">)</t>
    </r>
    <r>
      <rPr>
        <sz val="9"/>
        <rFont val="Noto Sans CJK JP"/>
        <family val="2"/>
      </rPr>
      <t xml:space="preserve">令和６年度の各介護サービス事業者等の
     独自の賃金改善額</t>
    </r>
  </si>
  <si>
    <r>
      <rPr>
        <sz val="8"/>
        <color rgb="FF000000"/>
        <rFont val="ＭＳ Ｐゴシック"/>
        <family val="3"/>
        <charset val="128"/>
      </rPr>
      <t xml:space="preserve">(j) </t>
    </r>
    <r>
      <rPr>
        <sz val="8"/>
        <color rgb="FF000000"/>
        <rFont val="Noto Sans CJK JP"/>
        <family val="2"/>
      </rPr>
      <t xml:space="preserve">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
  </si>
  <si>
    <r>
      <rPr>
        <sz val="8"/>
        <rFont val="ＭＳ Ｐゴシック"/>
        <family val="3"/>
        <charset val="128"/>
      </rPr>
      <t xml:space="preserve">(k)</t>
    </r>
    <r>
      <rPr>
        <sz val="8"/>
        <rFont val="Noto Sans CJK JP"/>
        <family val="2"/>
      </rPr>
      <t xml:space="preserve">は、国民健康保険団体連合会から送付される「介護職員処遇改善加算等総額のお知らせ」及び「介護職員処遇改善加算等内訳のお知らせ」に基づいて記入すること。</t>
    </r>
    <r>
      <rPr>
        <sz val="8"/>
        <rFont val="ＭＳ Ｐゴシック"/>
        <family val="3"/>
        <charset val="128"/>
      </rPr>
      <t xml:space="preserve">(l)</t>
    </r>
    <r>
      <rPr>
        <sz val="8"/>
        <rFont val="Noto Sans CJK JP"/>
        <family val="2"/>
      </rPr>
      <t xml:space="preserve">は、国民健康保険団体連合会から送付される「介護職員処遇改善支援補助金 支払額通知書」及び「介護職員処遇改善支援補助金 支払額内訳書」に基づいて記載すること。</t>
    </r>
  </si>
  <si>
    <r>
      <rPr>
        <sz val="8"/>
        <color rgb="FF000000"/>
        <rFont val="ＭＳ Ｐゴシック"/>
        <family val="3"/>
        <charset val="128"/>
      </rPr>
      <t xml:space="preserve">(m)</t>
    </r>
    <r>
      <rPr>
        <sz val="8"/>
        <color rgb="FF000000"/>
        <rFont val="Noto Sans CJK JP"/>
        <family val="2"/>
      </rPr>
      <t xml:space="preserve">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t>
    </r>
    <r>
      <rPr>
        <sz val="8"/>
        <color rgb="FF000000"/>
        <rFont val="ＭＳ Ｐゴシック"/>
        <family val="3"/>
        <charset val="128"/>
      </rPr>
      <t xml:space="preserve">(m)</t>
    </r>
    <r>
      <rPr>
        <sz val="8"/>
        <color rgb="FF000000"/>
        <rFont val="Noto Sans CJK JP"/>
        <family val="2"/>
      </rPr>
      <t xml:space="preserve">に計上する金額がある場合には、必ず「２（３）　令和６年度の独自の賃金改善（処遇改善加算等の配分以外の独自の賃金額）」欄に支給額、方法等の具体的な賃金改善の内容を記載すること。</t>
    </r>
  </si>
  <si>
    <t xml:space="preserve">（３）令和６年度の独自の賃金改善（処遇改善加算等の配分以外の独自の賃金額）</t>
  </si>
  <si>
    <r>
      <rPr>
        <sz val="8"/>
        <color rgb="FF000000"/>
        <rFont val="Noto Sans CJK JP"/>
        <family val="2"/>
      </rPr>
      <t xml:space="preserve">２（</t>
    </r>
    <r>
      <rPr>
        <sz val="8"/>
        <color rgb="FF000000"/>
        <rFont val="ＭＳ Ｐゴシック"/>
        <family val="3"/>
        <charset val="128"/>
      </rPr>
      <t xml:space="preserve">2) ②(</t>
    </r>
    <r>
      <rPr>
        <sz val="8"/>
        <color rgb="FF000000"/>
        <rFont val="Noto Sans CJK JP"/>
        <family val="2"/>
      </rPr>
      <t xml:space="preserve">エ</t>
    </r>
    <r>
      <rPr>
        <sz val="8"/>
        <color rgb="FF000000"/>
        <rFont val="ＭＳ Ｐゴシック"/>
        <family val="3"/>
        <charset val="128"/>
      </rPr>
      <t xml:space="preserve">)</t>
    </r>
    <r>
      <rPr>
        <sz val="8"/>
        <color rgb="FF000000"/>
        <rFont val="Noto Sans CJK JP"/>
        <family val="2"/>
      </rPr>
      <t xml:space="preserve">の「令和６年度の各介護サービス事業者等の独自の賃金改善額」に計上する場合は記載すること。</t>
    </r>
  </si>
  <si>
    <t xml:space="preserve">独自の賃金改善の具体的な取組内容</t>
  </si>
  <si>
    <t xml:space="preserve">！「独自の賃金改善の具体的な取組内容」及び「独自の賃金改善額の算定根拠」を記載してください。</t>
  </si>
  <si>
    <t xml:space="preserve">独自の賃金改善額の算定根拠</t>
  </si>
  <si>
    <t xml:space="preserve">３　介護職員等処遇改善加算の要件について</t>
  </si>
  <si>
    <r>
      <rPr>
        <b val="true"/>
        <sz val="11"/>
        <color rgb="FF000000"/>
        <rFont val="Noto Sans CJK JP"/>
        <family val="2"/>
      </rPr>
      <t xml:space="preserve">（１）月額賃金改善要件Ⅰ（処遇改善加算Ⅳの１</t>
    </r>
    <r>
      <rPr>
        <b val="true"/>
        <sz val="11"/>
        <color rgb="FF000000"/>
        <rFont val="ＭＳ Ｐゴシック"/>
        <family val="3"/>
        <charset val="128"/>
      </rPr>
      <t xml:space="preserve">/</t>
    </r>
    <r>
      <rPr>
        <b val="true"/>
        <sz val="11"/>
        <color rgb="FF000000"/>
        <rFont val="Noto Sans CJK JP"/>
        <family val="2"/>
      </rPr>
      <t xml:space="preserve">２以上の月額賃金改善）　【処遇改善加算Ⅰ～Ⅳ】</t>
    </r>
  </si>
  <si>
    <t xml:space="preserve">処遇改善加算Ⅰ～Ⅳ</t>
  </si>
  <si>
    <t xml:space="preserve">すべての事業所において要件を満たす。（別紙様式３－２から転記）</t>
  </si>
  <si>
    <t xml:space="preserve">処遇改善加算Ⅰ～Ⅲ</t>
  </si>
  <si>
    <r>
      <rPr>
        <sz val="9"/>
        <color rgb="FF000000"/>
        <rFont val="Noto Sans CJK JP"/>
        <family val="2"/>
      </rPr>
      <t xml:space="preserve">① 処遇改善加算Ⅳ相当の加算額の１</t>
    </r>
    <r>
      <rPr>
        <sz val="9"/>
        <color rgb="FF000000"/>
        <rFont val="ＭＳ Ｐゴシック"/>
        <family val="3"/>
        <charset val="128"/>
      </rPr>
      <t xml:space="preserve">/</t>
    </r>
    <r>
      <rPr>
        <sz val="9"/>
        <color rgb="FF000000"/>
        <rFont val="Noto Sans CJK JP"/>
        <family val="2"/>
      </rPr>
      <t xml:space="preserve">２</t>
    </r>
  </si>
  <si>
    <t xml:space="preserve">処遇改善加算Ⅰ～Ⅱ</t>
  </si>
  <si>
    <t xml:space="preserve">② 処遇改善加算による賃金改善額のうち、月額賃金改善による額
　 （①の額以上となること）</t>
  </si>
  <si>
    <t xml:space="preserve">処遇改善加算Ⅰ</t>
  </si>
  <si>
    <t xml:space="preserve">月額賃金改善要件Ⅰを満たしている事業所数</t>
  </si>
  <si>
    <r>
      <rPr>
        <b val="true"/>
        <sz val="11"/>
        <color rgb="FF000000"/>
        <rFont val="Noto Sans CJK JP"/>
        <family val="2"/>
      </rPr>
      <t xml:space="preserve">（２）月額賃金改善要件Ⅱ（旧ベア加算相当の</t>
    </r>
    <r>
      <rPr>
        <b val="true"/>
        <sz val="11"/>
        <color rgb="FF000000"/>
        <rFont val="ＭＳ Ｐゴシック"/>
        <family val="3"/>
        <charset val="128"/>
      </rPr>
      <t xml:space="preserve">2/3</t>
    </r>
    <r>
      <rPr>
        <b val="true"/>
        <sz val="11"/>
        <color rgb="FF000000"/>
        <rFont val="Noto Sans CJK JP"/>
        <family val="2"/>
      </rPr>
      <t xml:space="preserve">以上の新規の月額賃金改善）　【処遇改善加算Ⅰ～Ⅳ】
　　　※令和７年３月時点で処遇改善加算Ⅴ</t>
    </r>
    <r>
      <rPr>
        <b val="true"/>
        <sz val="11"/>
        <color rgb="FF000000"/>
        <rFont val="ＭＳ Ｐゴシック"/>
        <family val="3"/>
        <charset val="128"/>
      </rPr>
      <t xml:space="preserve">(1)</t>
    </r>
    <r>
      <rPr>
        <b val="true"/>
        <sz val="11"/>
        <color rgb="FF000000"/>
        <rFont val="Noto Sans CJK JP"/>
        <family val="2"/>
      </rPr>
      <t xml:space="preserve">・</t>
    </r>
    <r>
      <rPr>
        <b val="true"/>
        <sz val="11"/>
        <color rgb="FF000000"/>
        <rFont val="ＭＳ Ｐゴシック"/>
        <family val="3"/>
        <charset val="128"/>
      </rPr>
      <t xml:space="preserve">(3)</t>
    </r>
    <r>
      <rPr>
        <b val="true"/>
        <sz val="11"/>
        <color rgb="FF000000"/>
        <rFont val="Noto Sans CJK JP"/>
        <family val="2"/>
      </rPr>
      <t xml:space="preserve">・</t>
    </r>
    <r>
      <rPr>
        <b val="true"/>
        <sz val="11"/>
        <color rgb="FF000000"/>
        <rFont val="ＭＳ Ｐゴシック"/>
        <family val="3"/>
        <charset val="128"/>
      </rPr>
      <t xml:space="preserve">(5)</t>
    </r>
    <r>
      <rPr>
        <b val="true"/>
        <sz val="11"/>
        <color rgb="FF000000"/>
        <rFont val="Noto Sans CJK JP"/>
        <family val="2"/>
      </rPr>
      <t xml:space="preserve">・</t>
    </r>
    <r>
      <rPr>
        <b val="true"/>
        <sz val="11"/>
        <color rgb="FF000000"/>
        <rFont val="ＭＳ Ｐゴシック"/>
        <family val="3"/>
        <charset val="128"/>
      </rPr>
      <t xml:space="preserve">(6)</t>
    </r>
    <r>
      <rPr>
        <b val="true"/>
        <sz val="11"/>
        <color rgb="FF000000"/>
        <rFont val="Noto Sans CJK JP"/>
        <family val="2"/>
      </rPr>
      <t xml:space="preserve">・</t>
    </r>
    <r>
      <rPr>
        <b val="true"/>
        <sz val="11"/>
        <color rgb="FF000000"/>
        <rFont val="ＭＳ Ｐゴシック"/>
        <family val="3"/>
        <charset val="128"/>
      </rPr>
      <t xml:space="preserve">(8)</t>
    </r>
    <r>
      <rPr>
        <b val="true"/>
        <sz val="11"/>
        <color rgb="FF000000"/>
        <rFont val="Noto Sans CJK JP"/>
        <family val="2"/>
      </rPr>
      <t xml:space="preserve">・</t>
    </r>
    <r>
      <rPr>
        <b val="true"/>
        <sz val="11"/>
        <color rgb="FF000000"/>
        <rFont val="ＭＳ Ｐゴシック"/>
        <family val="3"/>
        <charset val="128"/>
      </rPr>
      <t xml:space="preserve">(10)</t>
    </r>
    <r>
      <rPr>
        <b val="true"/>
        <sz val="11"/>
        <color rgb="FF000000"/>
        <rFont val="Noto Sans CJK JP"/>
        <family val="2"/>
      </rPr>
      <t xml:space="preserve">・</t>
    </r>
    <r>
      <rPr>
        <b val="true"/>
        <sz val="11"/>
        <color rgb="FF000000"/>
        <rFont val="ＭＳ Ｐゴシック"/>
        <family val="3"/>
        <charset val="128"/>
      </rPr>
      <t xml:space="preserve">(11)</t>
    </r>
    <r>
      <rPr>
        <b val="true"/>
        <sz val="11"/>
        <color rgb="FF000000"/>
        <rFont val="Noto Sans CJK JP"/>
        <family val="2"/>
      </rPr>
      <t xml:space="preserve">・</t>
    </r>
    <r>
      <rPr>
        <b val="true"/>
        <sz val="11"/>
        <color rgb="FF000000"/>
        <rFont val="ＭＳ Ｐゴシック"/>
        <family val="3"/>
        <charset val="128"/>
      </rPr>
      <t xml:space="preserve">(12)</t>
    </r>
    <r>
      <rPr>
        <b val="true"/>
        <sz val="11"/>
        <color rgb="FF000000"/>
        <rFont val="Noto Sans CJK JP"/>
        <family val="2"/>
      </rPr>
      <t xml:space="preserve">・</t>
    </r>
    <r>
      <rPr>
        <b val="true"/>
        <sz val="11"/>
        <color rgb="FF000000"/>
        <rFont val="ＭＳ Ｐゴシック"/>
        <family val="3"/>
        <charset val="128"/>
      </rPr>
      <t xml:space="preserve">(14)</t>
    </r>
    <r>
      <rPr>
        <b val="true"/>
        <sz val="11"/>
        <color rgb="FF000000"/>
        <rFont val="Noto Sans CJK JP"/>
        <family val="2"/>
      </rPr>
      <t xml:space="preserve">を算定していた事業所のみ</t>
    </r>
  </si>
  <si>
    <t xml:space="preserve">すべての対象事業所において要件をみたす。（別紙様式３－２から転記）</t>
  </si>
  <si>
    <t xml:space="preserve">月額賃金改善要件Ⅱの対象事業所数</t>
  </si>
  <si>
    <t xml:space="preserve">① 処遇改善加算への移行に伴い、新たに増加する旧ベースアップ等加算
　 相当の額</t>
  </si>
  <si>
    <t xml:space="preserve">要件を満たしている事業所数</t>
  </si>
  <si>
    <t xml:space="preserve">！この欄は直接要件には影響しませんが、②が①以上となっていません。</t>
  </si>
  <si>
    <r>
      <rPr>
        <sz val="9"/>
        <color rgb="FF000000"/>
        <rFont val="Noto Sans CJK JP"/>
        <family val="2"/>
      </rPr>
      <t xml:space="preserve">② 新たに増加する旧ベースアップ等加算相当を原資として実施する
　 新たな賃金改善額（</t>
    </r>
    <r>
      <rPr>
        <b val="true"/>
        <sz val="9"/>
        <color rgb="FF000000"/>
        <rFont val="Noto Sans CJK JP"/>
        <family val="2"/>
      </rPr>
      <t xml:space="preserve">①の額以上となること</t>
    </r>
    <r>
      <rPr>
        <sz val="9"/>
        <color rgb="FF000000"/>
        <rFont val="Noto Sans CJK JP"/>
        <family val="2"/>
      </rPr>
      <t xml:space="preserve">）</t>
    </r>
  </si>
  <si>
    <t xml:space="preserve">（</t>
  </si>
  <si>
    <t xml:space="preserve">）</t>
  </si>
  <si>
    <t xml:space="preserve">％</t>
  </si>
  <si>
    <r>
      <rPr>
        <b val="true"/>
        <sz val="11"/>
        <rFont val="Noto Sans CJK JP"/>
        <family val="2"/>
      </rPr>
      <t xml:space="preserve">！旧ベースアップ等加算相当の加算額の</t>
    </r>
    <r>
      <rPr>
        <b val="true"/>
        <sz val="11"/>
        <rFont val="ＭＳ Ｐゴシック"/>
        <family val="3"/>
        <charset val="128"/>
      </rPr>
      <t xml:space="preserve">2/3</t>
    </r>
    <r>
      <rPr>
        <b val="true"/>
        <sz val="11"/>
        <rFont val="Noto Sans CJK JP"/>
        <family val="2"/>
      </rPr>
      <t xml:space="preserve">以上の新規の月額賃金改善を行っていない又は② </t>
    </r>
    <r>
      <rPr>
        <b val="true"/>
        <sz val="11"/>
        <rFont val="ＭＳ Ｐゴシック"/>
        <family val="3"/>
        <charset val="128"/>
      </rPr>
      <t xml:space="preserve">i)</t>
    </r>
    <r>
      <rPr>
        <b val="true"/>
        <sz val="11"/>
        <rFont val="Noto Sans CJK JP"/>
        <family val="2"/>
      </rPr>
      <t xml:space="preserve">の値が②の値よりも大きくなっています。</t>
    </r>
  </si>
  <si>
    <r>
      <rPr>
        <sz val="9"/>
        <color rgb="FF000000"/>
        <rFont val="ＭＳ Ｐゴシック"/>
        <family val="3"/>
        <charset val="128"/>
      </rPr>
      <t xml:space="preserve">i</t>
    </r>
    <r>
      <rPr>
        <sz val="9"/>
        <color rgb="FF000000"/>
        <rFont val="Noto Sans CJK JP"/>
        <family val="2"/>
      </rPr>
      <t xml:space="preserve">）うち、ベースアップ等（</t>
    </r>
    <r>
      <rPr>
        <u val="single"/>
        <sz val="9"/>
        <color rgb="FF000000"/>
        <rFont val="Noto Sans CJK JP"/>
        <family val="2"/>
      </rPr>
      <t xml:space="preserve">基本給又は毎月決まって支払われる手当の
</t>
    </r>
    <r>
      <rPr>
        <sz val="9"/>
        <color rgb="FF000000"/>
        <rFont val="Noto Sans CJK JP"/>
        <family val="2"/>
      </rPr>
      <t xml:space="preserve">   </t>
    </r>
    <r>
      <rPr>
        <u val="single"/>
        <sz val="9"/>
        <color rgb="FF000000"/>
        <rFont val="Noto Sans CJK JP"/>
        <family val="2"/>
      </rPr>
      <t xml:space="preserve">引上げ</t>
    </r>
    <r>
      <rPr>
        <sz val="9"/>
        <color rgb="FF000000"/>
        <rFont val="Noto Sans CJK JP"/>
        <family val="2"/>
      </rPr>
      <t xml:space="preserve">）による賃金改善の額（総額）</t>
    </r>
  </si>
  <si>
    <t xml:space="preserve">（３）キャリアパス要件Ⅰ・Ⅱ【処遇改善加算Ⅰ～Ⅳ】※要件Ⅰ・Ⅱの両方を満たすこと。</t>
  </si>
  <si>
    <t xml:space="preserve"> 計画書で記載した内容から変更がない場合は左欄にチェック（✓）すること。</t>
  </si>
  <si>
    <t xml:space="preserve">キャリアパス要件Ⅰ（任用要件・賃金体系の整備等）　</t>
  </si>
  <si>
    <t xml:space="preserve">次のイからハまでのすべての基準を満たす。</t>
  </si>
  <si>
    <t xml:space="preserve">イ</t>
  </si>
  <si>
    <r>
      <rPr>
        <sz val="9"/>
        <color rgb="FF000000"/>
        <rFont val="Noto Sans CJK JP"/>
        <family val="2"/>
      </rPr>
      <t xml:space="preserve">介護職員の</t>
    </r>
    <r>
      <rPr>
        <u val="single"/>
        <sz val="9"/>
        <color rgb="FF000000"/>
        <rFont val="Noto Sans CJK JP"/>
        <family val="2"/>
      </rPr>
      <t xml:space="preserve">任用</t>
    </r>
    <r>
      <rPr>
        <sz val="9"/>
        <color rgb="FF000000"/>
        <rFont val="Noto Sans CJK JP"/>
        <family val="2"/>
      </rPr>
      <t xml:space="preserve">における職位、職責又は職務内容等の要件を定めている。</t>
    </r>
  </si>
  <si>
    <t xml:space="preserve">ロ</t>
  </si>
  <si>
    <r>
      <rPr>
        <sz val="9"/>
        <color rgb="FF000000"/>
        <rFont val="Noto Sans CJK JP"/>
        <family val="2"/>
      </rPr>
      <t xml:space="preserve">イに掲げる職位、職責又は職務内容等に応じた</t>
    </r>
    <r>
      <rPr>
        <u val="single"/>
        <sz val="9"/>
        <color rgb="FF000000"/>
        <rFont val="Noto Sans CJK JP"/>
        <family val="2"/>
      </rPr>
      <t xml:space="preserve">賃金体系</t>
    </r>
    <r>
      <rPr>
        <sz val="9"/>
        <color rgb="FF000000"/>
        <rFont val="Noto Sans CJK JP"/>
        <family val="2"/>
      </rPr>
      <t xml:space="preserve">を定めている。</t>
    </r>
  </si>
  <si>
    <t xml:space="preserve">ハ</t>
  </si>
  <si>
    <t xml:space="preserve">イ、ロについて、就業規則等の明確な根拠規定を書面で整備し、全ての介護職員に周知している。</t>
  </si>
  <si>
    <t xml:space="preserve">キャリアパス要件Ⅱ（研修の実施等）　</t>
  </si>
  <si>
    <t xml:space="preserve">次のイとロの両方の基準を満たす。</t>
  </si>
  <si>
    <t xml:space="preserve">介護職員の職務内容等を踏まえ、介護職員と意見交換しながら、資質向上の目標及び①・②のうち少なくともいずれかに関する具体的な計画を策定し、研修の実施又は研修の機会を確保している。</t>
  </si>
  <si>
    <t xml:space="preserve">イの実現のための具体的な取組内容
（該当する項目にチェック（✔）した上で、具体的な内容を記載）</t>
  </si>
  <si>
    <r>
      <rPr>
        <sz val="9"/>
        <color rgb="FF000000"/>
        <rFont val="Noto Sans CJK JP"/>
        <family val="2"/>
      </rPr>
      <t xml:space="preserve">資質向上のための計画に沿って、研修機会の提供又は技術指導等を実施するとともに、介護職員の能力評価を行う。　</t>
    </r>
    <r>
      <rPr>
        <sz val="8"/>
        <color rgb="FF000000"/>
        <rFont val="Noto Sans CJK JP"/>
        <family val="2"/>
      </rPr>
      <t xml:space="preserve">※当該取組の内容について以下に記載すること</t>
    </r>
  </si>
  <si>
    <t xml:space="preserve">！チェックボックスにチェック（✔）するだけでなく、右側の自由記載欄に具体的な内容を記載してください。
また、自由記載欄に記載した場合は、左側のチェックボックスにチェック（✓）を入れてください。</t>
  </si>
  <si>
    <t xml:space="preserve">資格取得のための支援の実施</t>
  </si>
  <si>
    <t xml:space="preserve">※当該取組の内容について以下に記載すること</t>
  </si>
  <si>
    <t xml:space="preserve">イについて、全ての介護職員に周知している。</t>
  </si>
  <si>
    <t xml:space="preserve">（４）キャリアパス要件Ⅲ（昇給の仕組みの整備等）　【処遇改善加算Ⅰ～Ⅲ】</t>
  </si>
  <si>
    <t xml:space="preserve">介護職員について、経験若しくは資格等に応じて昇給する仕組み又は一定の基準に基づき定期に昇給を判定する仕組みを設けている。</t>
  </si>
  <si>
    <t xml:space="preserve">具体的な仕組みの内容（該当するもの全てにチェック（✔）すること。）</t>
  </si>
  <si>
    <t xml:space="preserve">経験に応じて昇給する仕組み
※「勤続年数」や「経験年数」などに応じて昇給する仕組みを指す。</t>
  </si>
  <si>
    <t xml:space="preserve">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</si>
  <si>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 xml:space="preserve">一定の基準に基づき定期に昇給を判定する仕組み
※「実技試験」や「人事評価」などの結果に基づき昇給する仕組みを指す。ただし、客観的な評価基準や昇給条件が明文化されていることを要する。</t>
  </si>
  <si>
    <t xml:space="preserve">（５）キャリアパス要件Ⅳ（改善後の賃金要件）　【処遇改善加算Ⅰ・Ⅱ】</t>
  </si>
  <si>
    <r>
      <rPr>
        <sz val="10"/>
        <color rgb="FF000000"/>
        <rFont val="Noto Sans CJK JP"/>
        <family val="2"/>
      </rPr>
      <t xml:space="preserve">処遇改善加算Ⅰ・Ⅱ
　</t>
    </r>
    <r>
      <rPr>
        <sz val="10"/>
        <color rgb="FF000000"/>
        <rFont val="ＭＳ Ｐゴシック"/>
        <family val="3"/>
        <charset val="128"/>
      </rPr>
      <t xml:space="preserve">(</t>
    </r>
    <r>
      <rPr>
        <sz val="10"/>
        <color rgb="FF000000"/>
        <rFont val="Noto Sans CJK JP"/>
        <family val="2"/>
      </rPr>
      <t xml:space="preserve">「令和７年度の算定期間①」の期間について</t>
    </r>
    <r>
      <rPr>
        <sz val="10"/>
        <color rgb="FF000000"/>
        <rFont val="ＭＳ Ｐゴシック"/>
        <family val="3"/>
        <charset val="128"/>
      </rPr>
      <t xml:space="preserve">)</t>
    </r>
  </si>
  <si>
    <t xml:space="preserve">⇒</t>
  </si>
  <si>
    <r>
      <rPr>
        <sz val="9"/>
        <color rgb="FF000000"/>
        <rFont val="Noto Sans CJK JP"/>
        <family val="2"/>
      </rPr>
      <t xml:space="preserve">（別紙様式</t>
    </r>
    <r>
      <rPr>
        <sz val="9"/>
        <color rgb="FF000000"/>
        <rFont val="ＭＳ Ｐゴシック"/>
        <family val="3"/>
        <charset val="128"/>
      </rPr>
      <t xml:space="preserve">3-2</t>
    </r>
    <r>
      <rPr>
        <sz val="9"/>
        <color rgb="FF000000"/>
        <rFont val="Noto Sans CJK JP"/>
        <family val="2"/>
      </rPr>
      <t xml:space="preserve">「キャリアパス要件Ⅳ」の欄から転記）</t>
    </r>
  </si>
  <si>
    <r>
      <rPr>
        <sz val="10"/>
        <color rgb="FF000000"/>
        <rFont val="Noto Sans CJK JP"/>
        <family val="2"/>
      </rPr>
      <t xml:space="preserve">処遇改善加算Ⅰ・Ⅱの要件
　</t>
    </r>
    <r>
      <rPr>
        <sz val="10"/>
        <color rgb="FF000000"/>
        <rFont val="ＭＳ Ｐゴシック"/>
        <family val="3"/>
        <charset val="128"/>
      </rPr>
      <t xml:space="preserve">(</t>
    </r>
    <r>
      <rPr>
        <sz val="10"/>
        <color rgb="FF000000"/>
        <rFont val="Noto Sans CJK JP"/>
        <family val="2"/>
      </rPr>
      <t xml:space="preserve">「令和７年度の算定予定②」の期間について</t>
    </r>
    <r>
      <rPr>
        <sz val="10"/>
        <color rgb="FF000000"/>
        <rFont val="ＭＳ Ｐゴシック"/>
        <family val="3"/>
        <charset val="128"/>
      </rPr>
      <t xml:space="preserve">)</t>
    </r>
  </si>
  <si>
    <r>
      <rPr>
        <b val="true"/>
        <sz val="10"/>
        <color rgb="FF000000"/>
        <rFont val="Noto Sans CJK JP"/>
        <family val="2"/>
      </rPr>
      <t xml:space="preserve">⇒上記に「</t>
    </r>
    <r>
      <rPr>
        <b val="true"/>
        <sz val="10"/>
        <color rgb="FF000000"/>
        <rFont val="ＭＳ Ｐゴシック"/>
        <family val="3"/>
        <charset val="128"/>
      </rPr>
      <t xml:space="preserve">×</t>
    </r>
    <r>
      <rPr>
        <b val="true"/>
        <sz val="10"/>
        <color rgb="FF000000"/>
        <rFont val="Noto Sans CJK JP"/>
        <family val="2"/>
      </rPr>
      <t xml:space="preserve">」が付いた場合、この欄に記入すること</t>
    </r>
  </si>
  <si>
    <r>
      <rPr>
        <sz val="9"/>
        <color rgb="FF000000"/>
        <rFont val="Noto Sans CJK JP"/>
        <family val="2"/>
      </rPr>
      <t xml:space="preserve">「改善後の賃金が年額</t>
    </r>
    <r>
      <rPr>
        <sz val="9"/>
        <color rgb="FF000000"/>
        <rFont val="ＭＳ Ｐゴシック"/>
        <family val="3"/>
        <charset val="128"/>
      </rPr>
      <t xml:space="preserve">440</t>
    </r>
    <r>
      <rPr>
        <sz val="9"/>
        <color rgb="FF000000"/>
        <rFont val="Noto Sans CJK JP"/>
        <family val="2"/>
      </rPr>
      <t xml:space="preserve">万円以上となる者」を設定できない場合その理由</t>
    </r>
  </si>
  <si>
    <r>
      <rPr>
        <b val="true"/>
        <sz val="11"/>
        <rFont val="Noto Sans CJK JP"/>
        <family val="2"/>
      </rPr>
      <t xml:space="preserve">！キャリアパス要件Ⅳの欄に「</t>
    </r>
    <r>
      <rPr>
        <b val="true"/>
        <sz val="11"/>
        <rFont val="ＭＳ Ｐゴシック"/>
        <family val="3"/>
        <charset val="128"/>
      </rPr>
      <t xml:space="preserve">×</t>
    </r>
    <r>
      <rPr>
        <b val="true"/>
        <sz val="11"/>
        <rFont val="Noto Sans CJK JP"/>
        <family val="2"/>
      </rPr>
      <t xml:space="preserve">」があるのに、左のチェックボックスにチェック（✔）が入っていません。</t>
    </r>
  </si>
  <si>
    <t xml:space="preserve">小規模事業所等で職員間の賃金バランスに配慮が必要のため。</t>
  </si>
  <si>
    <r>
      <rPr>
        <sz val="8"/>
        <color rgb="FF000000"/>
        <rFont val="Noto Sans CJK JP"/>
        <family val="2"/>
      </rPr>
      <t xml:space="preserve">職員全体の賃金水準が低い、地域の賃金水準が低い等の理由により、直ちに年額</t>
    </r>
    <r>
      <rPr>
        <sz val="8"/>
        <color rgb="FF000000"/>
        <rFont val="ＭＳ Ｐゴシック"/>
        <family val="3"/>
        <charset val="128"/>
      </rPr>
      <t xml:space="preserve">440</t>
    </r>
    <r>
      <rPr>
        <sz val="8"/>
        <color rgb="FF000000"/>
        <rFont val="Noto Sans CJK JP"/>
        <family val="2"/>
      </rPr>
      <t xml:space="preserve">万円まで賃金を引き上げることが困難であるため。</t>
    </r>
  </si>
  <si>
    <r>
      <rPr>
        <sz val="8"/>
        <color rgb="FF000000"/>
        <rFont val="Noto Sans CJK JP"/>
        <family val="2"/>
      </rPr>
      <t xml:space="preserve">年額</t>
    </r>
    <r>
      <rPr>
        <sz val="8"/>
        <color rgb="FF000000"/>
        <rFont val="ＭＳ Ｐゴシック"/>
        <family val="3"/>
        <charset val="128"/>
      </rPr>
      <t xml:space="preserve">440</t>
    </r>
    <r>
      <rPr>
        <sz val="8"/>
        <color rgb="FF000000"/>
        <rFont val="Noto Sans CJK JP"/>
        <family val="2"/>
      </rPr>
      <t xml:space="preserve">万円の賃金改善を行うに当たり、規程の整備や研修・実務経験の蓄積などに一定期間を要するため。</t>
    </r>
  </si>
  <si>
    <t xml:space="preserve">その他（</t>
  </si>
  <si>
    <t xml:space="preserve">！「その他」にチェック（✔）した場合は、具体的な内容を記載してください。</t>
  </si>
  <si>
    <t xml:space="preserve">（６）職場環境等要件</t>
  </si>
  <si>
    <t xml:space="preserve">介護人材確保・職場環境改善等補助金の要件を満たしており、補助金を申請済であるため、
令和７年度中の職場環境等要件の適用が猶予される。</t>
  </si>
  <si>
    <t xml:space="preserve">補助金を申請しなかった場合、各加算区分の算定に必要な職場環境等要件を満たす。
※こちらを選択する場合には、下記の職場環境等要件の表にチェックをしてください。</t>
  </si>
  <si>
    <t xml:space="preserve">【処遇改善加算Ⅰ・Ⅱ】</t>
  </si>
  <si>
    <t xml:space="preserve">・計画書の時点で実施済みだった項目及び令和７年度中に対応すると誓約していた項目にチェック（✔）すること。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</si>
  <si>
    <t xml:space="preserve">【処遇改善加算Ⅲ・Ⅳ】</t>
  </si>
  <si>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</si>
  <si>
    <t xml:space="preserve">区分</t>
  </si>
  <si>
    <t xml:space="preserve">内容</t>
  </si>
  <si>
    <t xml:space="preserve">入職促進に向けた取組</t>
  </si>
  <si>
    <t xml:space="preserve">①法人や事業所の経営理念やケア方針・人材育成方針、その実現のための施策・仕組みなどの明確化</t>
  </si>
  <si>
    <t xml:space="preserve">②事業者の共同による採用・人事ローテーション・研修のための制度構築</t>
  </si>
  <si>
    <t xml:space="preserve">③他産業からの転職者、主婦層、中高年齢者等、経験者・有資格者等にこだわらない幅広い採用の仕組みの構築（採用の実績でも可）</t>
  </si>
  <si>
    <t xml:space="preserve">④職業体験の受入れや地域行事への参加や主催等による職業魅力度向上の取組の実施</t>
  </si>
  <si>
    <t xml:space="preserve">資質の向上やキャリアアップに向けた支援</t>
  </si>
  <si>
    <t xml:space="preserve">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</si>
  <si>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 xml:space="preserve">⑥研修の受講やキャリア段位制度と人事考課との連動</t>
  </si>
  <si>
    <t xml:space="preserve">⑦エルダー・メンター（仕事やメンタル面のサポート等をする担当者）制度等導入</t>
  </si>
  <si>
    <t xml:space="preserve">⑧上位者・担当者等によるキャリア面談など、キャリアアップ・働き方等に関する定期的な相談の機会の確保</t>
  </si>
  <si>
    <t xml:space="preserve">両立支援・多様な働き方の推進</t>
  </si>
  <si>
    <t xml:space="preserve">⑨子育てや家族等の介護等と仕事の両立を目指す者のための休業制度等の充実、事業所内託児施設の整備</t>
  </si>
  <si>
    <t xml:space="preserve">⑩職員の事情等の状況に応じた勤務シフトや短時間正規職員制度の導入、職員の希望に即した非正規職員から正規職員への転換の制度等の整備</t>
  </si>
  <si>
    <t xml:space="preserve">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</si>
  <si>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 xml:space="preserve">⑫有給休暇の取得促進のため、情報共有や複数担当制等により、業務の属人化の解消、業務配分の偏りの解消を行っている</t>
  </si>
  <si>
    <t xml:space="preserve">腰痛を含む心身の健康管理</t>
  </si>
  <si>
    <t xml:space="preserve">⑬業務や福利厚生制度、メンタルヘルス等の職員相談窓口の設置等相談体制の充実</t>
  </si>
  <si>
    <t xml:space="preserve">⑭短時間勤務労働者等も受診可能な健康診断・ストレスチェックや、従業員のための休憩室の設置等健康管理対策の実施</t>
  </si>
  <si>
    <t xml:space="preserve">⑮介護職員の身体の負担軽減のための介護技術の修得支援、職員に対する腰痛対策の研修、管理者に対する雇用管理改善の研修等の実施</t>
  </si>
  <si>
    <t xml:space="preserve">⑯事故・トラブルへの対応マニュアル等の作成等の体制の整備</t>
  </si>
  <si>
    <t xml:space="preserve">生産性向上のための取組</t>
  </si>
  <si>
    <t xml:space="preserve">⑰厚生労働省が示している「生産性向上ガイドライン」に基づき、業務改善活動の体制構築（委員会やプロジェクトチームの立ち上げ、外部の研修会の活用等）を行っている</t>
  </si>
  <si>
    <t xml:space="preserve">⑱現場の課題の見える化（課題の抽出、課題の構造化、業務時間調査の実施等）を実施している</t>
  </si>
  <si>
    <r>
      <rPr>
        <sz val="8"/>
        <color rgb="FF000000"/>
        <rFont val="Noto Sans CJK JP"/>
        <family val="2"/>
      </rPr>
      <t xml:space="preserve">⑲５</t>
    </r>
    <r>
      <rPr>
        <sz val="8"/>
        <color rgb="FF000000"/>
        <rFont val="ＭＳ Ｐゴシック"/>
        <family val="3"/>
        <charset val="128"/>
      </rPr>
      <t xml:space="preserve">S</t>
    </r>
    <r>
      <rPr>
        <sz val="8"/>
        <color rgb="FF000000"/>
        <rFont val="Noto Sans CJK JP"/>
        <family val="2"/>
      </rPr>
      <t xml:space="preserve">活動（業務管理の手法の１つ。整理・整頓・清掃・清潔・躾の頭文字をとったもの）等の実践による職場環境の整備を行っている</t>
    </r>
  </si>
  <si>
    <t xml:space="preserve">⑳業務手順書の作成や、記録・報告様式の工夫等による情報共有や作業負担の軽減を行っている</t>
  </si>
  <si>
    <t xml:space="preserve">㉑介護ソフト（記録、情報共有、請求業務転記が不要なもの。）、情報端末（タブレット端末、スマートフォン端末等）の導入</t>
  </si>
  <si>
    <r>
      <rPr>
        <sz val="8"/>
        <color rgb="FF000000"/>
        <rFont val="Noto Sans CJK JP"/>
        <family val="2"/>
      </rPr>
      <t xml:space="preserve">㉒介護ロボット（見守り支援、移乗支援、移動支援、排泄支援、入浴支援、介護業務支援等）又はインカム等の職員間の連絡調整の迅速化に資する</t>
    </r>
    <r>
      <rPr>
        <sz val="8"/>
        <color rgb="FF000000"/>
        <rFont val="ＭＳ Ｐゴシック"/>
        <family val="3"/>
        <charset val="128"/>
      </rPr>
      <t xml:space="preserve">ICT</t>
    </r>
    <r>
      <rPr>
        <sz val="8"/>
        <color rgb="FF000000"/>
        <rFont val="Noto Sans CJK JP"/>
        <family val="2"/>
      </rPr>
      <t xml:space="preserve">機器（ビジネスチャットツール含む）の導入</t>
    </r>
  </si>
  <si>
    <t xml:space="preserve">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</si>
  <si>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r>
      <rPr>
        <sz val="8"/>
        <color rgb="FF000000"/>
        <rFont val="Noto Sans CJK JP"/>
        <family val="2"/>
      </rPr>
      <t xml:space="preserve">㉔各種委員会の共同設置、各種指針・計画の共同策定、物品の共同購入等の事務処理部門の集約、共同で行う</t>
    </r>
    <r>
      <rPr>
        <sz val="8"/>
        <color rgb="FF000000"/>
        <rFont val="ＭＳ Ｐゴシック"/>
        <family val="3"/>
        <charset val="128"/>
      </rPr>
      <t xml:space="preserve">ICT</t>
    </r>
    <r>
      <rPr>
        <sz val="8"/>
        <color rgb="FF000000"/>
        <rFont val="Noto Sans CJK JP"/>
        <family val="2"/>
      </rPr>
      <t xml:space="preserve">インフラの整備、人事管理システムや福利厚生システム等の共通化等、協働化を通じた職場環境の改善に向けた取組の実施</t>
    </r>
  </si>
  <si>
    <t xml:space="preserve">やりがい・働きがいの醸成</t>
  </si>
  <si>
    <t xml:space="preserve">㉕ミーティング等による職場内コミュニケーションの円滑化による個々の介護職員の気づきを踏まえた勤務環境やケア内容の改善</t>
  </si>
  <si>
    <t xml:space="preserve">㉖地域包括ケアの一員としてのモチベーション向上に資する、地域の児童・生徒や住民との交流の実施</t>
  </si>
  <si>
    <t xml:space="preserve">㉗利用者本位のケア方針など介護保険や法人の理念等を定期的に学ぶ機会の提供</t>
  </si>
  <si>
    <t xml:space="preserve">㉘ケアの好事例や、利用者やその家族からの謝意等の情報を共有する機会の提供</t>
  </si>
  <si>
    <t xml:space="preserve">（７）その他（指定権者に対する特段の連絡事項等がある場合等については、以下の欄に記載すること。）</t>
  </si>
  <si>
    <t xml:space="preserve">※</t>
  </si>
  <si>
    <t xml:space="preserve">給与明細や勤務記録等、実績報告の根拠となる資料は、指定権者からの求めがあった場合に速やかに提出できるよう、適切に保管しておくこと。</t>
  </si>
  <si>
    <t xml:space="preserve">本様式への虚偽記載のほか、処遇改善加算の請求に関して不正があった場合及び指定権者からの求めに応じて書類の提出を行うことができなかった場合は、介護報酬の返還や指定取消となる場合がある。</t>
  </si>
  <si>
    <t xml:space="preserve">　</t>
  </si>
  <si>
    <t xml:space="preserve">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</si>
  <si>
    <t xml:space="preserve">令和</t>
  </si>
  <si>
    <t xml:space="preserve">年</t>
  </si>
  <si>
    <t xml:space="preserve">月</t>
  </si>
  <si>
    <t xml:space="preserve">日</t>
  </si>
  <si>
    <t xml:space="preserve">代表者</t>
  </si>
  <si>
    <t xml:space="preserve">（確認用）</t>
  </si>
  <si>
    <t xml:space="preserve">提出前のチェックリスト</t>
  </si>
  <si>
    <r>
      <rPr>
        <sz val="8"/>
        <rFont val="Noto Sans CJK JP"/>
        <family val="2"/>
      </rPr>
      <t xml:space="preserve">以下の項目に「</t>
    </r>
    <r>
      <rPr>
        <sz val="8"/>
        <rFont val="ＭＳ Ｐゴシック"/>
        <family val="3"/>
        <charset val="128"/>
      </rPr>
      <t xml:space="preserve">×</t>
    </r>
    <r>
      <rPr>
        <sz val="8"/>
        <rFont val="Noto Sans CJK JP"/>
        <family val="2"/>
      </rPr>
      <t xml:space="preserve">」がないか、提出前に確認すること。「</t>
    </r>
    <r>
      <rPr>
        <sz val="8"/>
        <rFont val="ＭＳ Ｐゴシック"/>
        <family val="3"/>
        <charset val="128"/>
      </rPr>
      <t xml:space="preserve">×</t>
    </r>
    <r>
      <rPr>
        <sz val="8"/>
        <rFont val="Noto Sans CJK JP"/>
        <family val="2"/>
      </rPr>
      <t xml:space="preserve">」がある場合、当該項目の記載を修正すること。</t>
    </r>
  </si>
  <si>
    <t xml:space="preserve">空欄が表示される項目は、記入が不要であるため対応する必要はない。</t>
  </si>
  <si>
    <t xml:space="preserve">（１）</t>
  </si>
  <si>
    <t xml:space="preserve">加算額以上の賃金改善を行っている</t>
  </si>
  <si>
    <t xml:space="preserve">（２）</t>
  </si>
  <si>
    <t xml:space="preserve">加算以外の部分で賃金水準を下げていない</t>
  </si>
  <si>
    <t xml:space="preserve">月額賃金改善要件Ⅰ</t>
  </si>
  <si>
    <r>
      <rPr>
        <sz val="9"/>
        <rFont val="Noto Sans CJK JP"/>
        <family val="2"/>
      </rPr>
      <t xml:space="preserve">処遇改善加算Ⅳ相当の加算額の１</t>
    </r>
    <r>
      <rPr>
        <sz val="9"/>
        <rFont val="ＭＳ Ｐゴシック"/>
        <family val="3"/>
        <charset val="128"/>
      </rPr>
      <t xml:space="preserve">/</t>
    </r>
    <r>
      <rPr>
        <sz val="9"/>
        <rFont val="Noto Sans CJK JP"/>
        <family val="2"/>
      </rPr>
      <t xml:space="preserve">２以上の月額賃金改善を行っていること</t>
    </r>
  </si>
  <si>
    <t xml:space="preserve">月額賃金改善要件Ⅱ</t>
  </si>
  <si>
    <r>
      <rPr>
        <sz val="9"/>
        <rFont val="Noto Sans CJK JP"/>
        <family val="2"/>
      </rPr>
      <t xml:space="preserve">旧ベースアップ等加算相当の</t>
    </r>
    <r>
      <rPr>
        <sz val="9"/>
        <rFont val="ＭＳ Ｐゴシック"/>
        <family val="3"/>
        <charset val="128"/>
      </rPr>
      <t xml:space="preserve">2/3</t>
    </r>
    <r>
      <rPr>
        <sz val="9"/>
        <rFont val="Noto Sans CJK JP"/>
        <family val="2"/>
      </rPr>
      <t xml:space="preserve">以上の新規の月額賃金改善を行っていること</t>
    </r>
  </si>
  <si>
    <t xml:space="preserve">（３）</t>
  </si>
  <si>
    <t xml:space="preserve">キャリアパス要件Ⅰ・Ⅱ</t>
  </si>
  <si>
    <t xml:space="preserve">キャリアパス要件Ⅰ（任用要件・賃金体系の整備等）とキャリアパス要件Ⅱ（研修の実施等）の両方を満たすこと</t>
  </si>
  <si>
    <t xml:space="preserve">（４）</t>
  </si>
  <si>
    <t xml:space="preserve">キャリアパス要件Ⅲ</t>
  </si>
  <si>
    <t xml:space="preserve">キャリアパス要件Ⅲ（昇給の仕組みの整備等）を満たすこと</t>
  </si>
  <si>
    <t xml:space="preserve">（５）</t>
  </si>
  <si>
    <t xml:space="preserve">キャリアパス要件Ⅳ</t>
  </si>
  <si>
    <r>
      <rPr>
        <sz val="9"/>
        <color rgb="FF000000"/>
        <rFont val="Noto Sans CJK JP"/>
        <family val="2"/>
      </rPr>
      <t xml:space="preserve">改善後の賃金が年額</t>
    </r>
    <r>
      <rPr>
        <sz val="9"/>
        <color rgb="FF000000"/>
        <rFont val="ＭＳ Ｐゴシック"/>
        <family val="3"/>
        <charset val="128"/>
      </rPr>
      <t xml:space="preserve">440</t>
    </r>
    <r>
      <rPr>
        <sz val="9"/>
        <color rgb="FF000000"/>
        <rFont val="Noto Sans CJK JP"/>
        <family val="2"/>
      </rPr>
      <t xml:space="preserve">万円以上となる者の数が事業所あたり１以上となっていること。ただし、満たさない場合は、小規模事業所等である等の理由を記載すること</t>
    </r>
  </si>
  <si>
    <t xml:space="preserve">（６）</t>
  </si>
  <si>
    <t xml:space="preserve">職場環境等要件</t>
  </si>
  <si>
    <t xml:space="preserve">介護人材確保・職場環境改善等補助金を申請済である又は各加算区分の算定に必要な要件を満たしていること</t>
  </si>
  <si>
    <t xml:space="preserve">別紙様式３－２個票（令和７年４月以降分）</t>
  </si>
  <si>
    <t xml:space="preserve">キャリアパス要件Ⅳについて</t>
  </si>
  <si>
    <t xml:space="preserve">　処遇改善加算の加算額［円］</t>
  </si>
  <si>
    <t xml:space="preserve">処遇改善加算
（令和７年度の算定期間①）</t>
  </si>
  <si>
    <r>
      <rPr>
        <sz val="9"/>
        <rFont val="Noto Sans CJK JP"/>
        <family val="2"/>
      </rPr>
      <t xml:space="preserve">　改善後の賃金が年額</t>
    </r>
    <r>
      <rPr>
        <sz val="9"/>
        <rFont val="ＭＳ Ｐゴシック"/>
        <family val="3"/>
        <charset val="128"/>
      </rPr>
      <t xml:space="preserve">440</t>
    </r>
    <r>
      <rPr>
        <sz val="9"/>
        <rFont val="Noto Sans CJK JP"/>
        <family val="2"/>
      </rPr>
      <t xml:space="preserve">万円以上となる者の数</t>
    </r>
  </si>
  <si>
    <r>
      <rPr>
        <sz val="11"/>
        <rFont val="Noto Sans CJK JP"/>
        <family val="2"/>
      </rPr>
      <t xml:space="preserve">⇒この欄が「</t>
    </r>
    <r>
      <rPr>
        <sz val="11"/>
        <rFont val="ＭＳ Ｐゴシック"/>
        <family val="3"/>
        <charset val="128"/>
      </rPr>
      <t xml:space="preserve">×</t>
    </r>
    <r>
      <rPr>
        <sz val="11"/>
        <rFont val="Noto Sans CJK JP"/>
        <family val="2"/>
      </rPr>
      <t xml:space="preserve">」の場合、
別紙様式</t>
    </r>
    <r>
      <rPr>
        <sz val="11"/>
        <rFont val="ＭＳ Ｐゴシック"/>
        <family val="3"/>
        <charset val="128"/>
      </rPr>
      <t xml:space="preserve">3-1 </t>
    </r>
    <r>
      <rPr>
        <sz val="11"/>
        <rFont val="Noto Sans CJK JP"/>
        <family val="2"/>
      </rPr>
      <t xml:space="preserve">３（５）に特別な事情を記入</t>
    </r>
  </si>
  <si>
    <r>
      <rPr>
        <sz val="11"/>
        <color rgb="FF000000"/>
        <rFont val="Noto Sans CJK JP"/>
        <family val="2"/>
      </rPr>
      <t xml:space="preserve">　うち、処遇改善加算Ⅳ相当の加算額の１</t>
    </r>
    <r>
      <rPr>
        <sz val="11"/>
        <color rgb="FF000000"/>
        <rFont val="ＭＳ Ｐゴシック"/>
        <family val="3"/>
        <charset val="128"/>
      </rPr>
      <t xml:space="preserve">/</t>
    </r>
    <r>
      <rPr>
        <sz val="11"/>
        <color rgb="FF000000"/>
        <rFont val="Noto Sans CJK JP"/>
        <family val="2"/>
      </rPr>
      <t xml:space="preserve">２［円］
　（別紙様式</t>
    </r>
    <r>
      <rPr>
        <sz val="11"/>
        <color rgb="FF000000"/>
        <rFont val="ＭＳ Ｐゴシック"/>
        <family val="3"/>
        <charset val="128"/>
      </rPr>
      <t xml:space="preserve">3-1 </t>
    </r>
    <r>
      <rPr>
        <sz val="11"/>
        <color rgb="FF000000"/>
        <rFont val="Noto Sans CJK JP"/>
        <family val="2"/>
      </rPr>
      <t xml:space="preserve">３⑴に転記）</t>
    </r>
  </si>
  <si>
    <t xml:space="preserve">　処遇改善加算Ⅰ・Ⅱの算定を届け出た事業所数
　（短期入所・予防・総合事業での重複除く）</t>
  </si>
  <si>
    <r>
      <rPr>
        <sz val="11"/>
        <color rgb="FF000000"/>
        <rFont val="Noto Sans CJK JP"/>
        <family val="2"/>
      </rPr>
      <t xml:space="preserve">　うち、新規に増加する旧ベースアップ等加算相当の加算額［円］
　（別紙様式</t>
    </r>
    <r>
      <rPr>
        <sz val="11"/>
        <color rgb="FF000000"/>
        <rFont val="ＭＳ Ｐゴシック"/>
        <family val="3"/>
        <charset val="128"/>
      </rPr>
      <t xml:space="preserve">3-1 </t>
    </r>
    <r>
      <rPr>
        <sz val="11"/>
        <color rgb="FF000000"/>
        <rFont val="Noto Sans CJK JP"/>
        <family val="2"/>
      </rPr>
      <t xml:space="preserve">３⑵に転記）</t>
    </r>
  </si>
  <si>
    <t xml:space="preserve">処遇改善加算
（令和７年度の算定期間②
（区分変更後））</t>
  </si>
  <si>
    <t xml:space="preserve">【記入上の注意】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</si>
  <si>
    <t xml:space="preserve">介護保険
事業所
番号</t>
  </si>
  <si>
    <t xml:space="preserve">指定権者</t>
  </si>
  <si>
    <t xml:space="preserve">令和７年３月
時点の算定状況</t>
  </si>
  <si>
    <t xml:space="preserve">介護職員等処遇改善加算</t>
  </si>
  <si>
    <t xml:space="preserve">月額賃金改善要件Ⅱの対応要否
（令和７年３月時点の区分が算定対象であれば加算区分を表示）
</t>
  </si>
  <si>
    <t xml:space="preserve">キャリアパス要件Ⅳの適用</t>
  </si>
  <si>
    <t xml:space="preserve">キャリアパス要件Ⅳの必要数チェック
（併設の場合０）</t>
  </si>
  <si>
    <t xml:space="preserve">令和７年度の算定期間①</t>
  </si>
  <si>
    <t xml:space="preserve">令和７年度の算定期間②（令和７年度内の区分変更後）</t>
  </si>
  <si>
    <t xml:space="preserve">算定した
加算区分</t>
  </si>
  <si>
    <t xml:space="preserve">加算の総額
［円］</t>
  </si>
  <si>
    <r>
      <rPr>
        <sz val="12"/>
        <color rgb="FF000000"/>
        <rFont val="Noto Sans CJK JP"/>
        <family val="2"/>
      </rPr>
      <t xml:space="preserve">加算Ⅳ相当の加算額の１</t>
    </r>
    <r>
      <rPr>
        <sz val="12"/>
        <color rgb="FF000000"/>
        <rFont val="ＭＳ Ｐゴシック"/>
        <family val="3"/>
        <charset val="128"/>
      </rPr>
      <t xml:space="preserve">/</t>
    </r>
    <r>
      <rPr>
        <sz val="12"/>
        <color rgb="FF000000"/>
        <rFont val="Noto Sans CJK JP"/>
        <family val="2"/>
      </rPr>
      <t xml:space="preserve">２</t>
    </r>
  </si>
  <si>
    <t xml:space="preserve">新規に増加する旧ベースアップ等加算相当の加算の見込額［円］</t>
  </si>
  <si>
    <t xml:space="preserve">月額賃金要件Ⅱ</t>
  </si>
  <si>
    <t xml:space="preserve">キャリアパス
要件Ⅳ</t>
  </si>
  <si>
    <t xml:space="preserve">令和７年度内の区分変更後に
算定した加算区分</t>
  </si>
  <si>
    <r>
      <rPr>
        <sz val="9"/>
        <color rgb="FF000000"/>
        <rFont val="Noto Sans CJK JP"/>
        <family val="2"/>
      </rPr>
      <t xml:space="preserve">改善後の賃金要件</t>
    </r>
    <r>
      <rPr>
        <sz val="8"/>
        <color rgb="FF000000"/>
        <rFont val="Noto Sans CJK JP"/>
        <family val="2"/>
      </rPr>
      <t xml:space="preserve">（年額</t>
    </r>
    <r>
      <rPr>
        <sz val="8"/>
        <color rgb="FF000000"/>
        <rFont val="ＭＳ Ｐゴシック"/>
        <family val="3"/>
        <charset val="128"/>
      </rPr>
      <t xml:space="preserve">440</t>
    </r>
    <r>
      <rPr>
        <sz val="8"/>
        <color rgb="FF000000"/>
        <rFont val="Noto Sans CJK JP"/>
        <family val="2"/>
      </rPr>
      <t xml:space="preserve">万円以上）</t>
    </r>
    <r>
      <rPr>
        <sz val="9"/>
        <color rgb="FF000000"/>
        <rFont val="Noto Sans CJK JP"/>
        <family val="2"/>
      </rPr>
      <t xml:space="preserve">を満たす職員数</t>
    </r>
    <r>
      <rPr>
        <sz val="8"/>
        <color rgb="FF000000"/>
        <rFont val="Noto Sans CJK JP"/>
        <family val="2"/>
      </rPr>
      <t xml:space="preserve">［人］</t>
    </r>
  </si>
  <si>
    <t xml:space="preserve">処遇改善加算（令和７年度の算定期間①）</t>
  </si>
  <si>
    <t xml:space="preserve">処遇改善加算（令和７年度の算定期間②（期中移行後））</t>
  </si>
  <si>
    <t xml:space="preserve">1 </t>
  </si>
  <si>
    <t xml:space="preserve">表１　加算率一覧</t>
  </si>
  <si>
    <t xml:space="preserve">表２　処遇改善加算Ⅰ～Ⅳと旧ベースアップ等加算の比率（月額賃金改善要件Ⅰ・Ⅱ）</t>
  </si>
  <si>
    <t xml:space="preserve">表３</t>
  </si>
  <si>
    <t xml:space="preserve">表５</t>
  </si>
  <si>
    <t xml:space="preserve">表６　処遇改善加算Ⅰ～Ⅳと旧ベースアップ等加算の比率（月額賃金改善要件Ⅰ・Ⅱ）</t>
  </si>
  <si>
    <t xml:space="preserve">表７　月額賃金改善要件Ⅱが適用される加算区分</t>
  </si>
  <si>
    <t xml:space="preserve">表８　キャリアパス要件Ⅳ　規定人数集計対象外リスト</t>
  </si>
  <si>
    <t xml:space="preserve">コード名</t>
  </si>
  <si>
    <t xml:space="preserve">コード値</t>
  </si>
  <si>
    <t xml:space="preserve">介護職員処遇改善加算</t>
  </si>
  <si>
    <t xml:space="preserve">介護職員等特定処遇改善加算</t>
  </si>
  <si>
    <t xml:space="preserve">介護職員等ベースアップ等支援加算</t>
  </si>
  <si>
    <t xml:space="preserve">（参考）令和６年度介護報酬改定による引上げ分</t>
  </si>
  <si>
    <t xml:space="preserve">旧ベースアップ等加算の加算率との比</t>
  </si>
  <si>
    <t xml:space="preserve">✓</t>
  </si>
  <si>
    <t xml:space="preserve">処遇改善加算Ⅳとの比</t>
  </si>
  <si>
    <t xml:space="preserve">令和７年３月時点の加算区分</t>
  </si>
  <si>
    <t xml:space="preserve">サービス区分</t>
  </si>
  <si>
    <t xml:space="preserve">対象</t>
  </si>
  <si>
    <t xml:space="preserve">キャリアパス要件等の適合状況に応じた加算率</t>
  </si>
  <si>
    <t xml:space="preserve">サービス提供体制強化加算等の算定状況に応じた加算率</t>
  </si>
  <si>
    <t xml:space="preserve">各要件の適合状況に応じた加算率（処遇改善加算（Ⅴ）は経過措置区分）</t>
  </si>
  <si>
    <t xml:space="preserve">処遇改善加算Ⅱ</t>
  </si>
  <si>
    <t xml:space="preserve">旧処遇改善加算Ⅰ</t>
  </si>
  <si>
    <t xml:space="preserve">旧処遇改善加算Ⅱ</t>
  </si>
  <si>
    <t xml:space="preserve">旧処遇改善加算Ⅲ</t>
  </si>
  <si>
    <t xml:space="preserve">旧処遇改善加算なし</t>
  </si>
  <si>
    <t xml:space="preserve">特定加算Ⅰ</t>
  </si>
  <si>
    <t xml:space="preserve">特定加算Ⅱ</t>
  </si>
  <si>
    <t xml:space="preserve">特定加算なし</t>
  </si>
  <si>
    <t xml:space="preserve">ベア加算あり</t>
  </si>
  <si>
    <t xml:space="preserve">ベア加算なし</t>
  </si>
  <si>
    <t xml:space="preserve">処遇改善加算Ⅲ</t>
  </si>
  <si>
    <t xml:space="preserve">処遇改善加算Ⅳ</t>
  </si>
  <si>
    <t xml:space="preserve">処遇改善加算Ⅴ（１）</t>
  </si>
  <si>
    <t xml:space="preserve">処遇改善加算Ⅴ（２）</t>
  </si>
  <si>
    <t xml:space="preserve">処遇改善加算Ⅴ（３）</t>
  </si>
  <si>
    <t xml:space="preserve">処遇改善加算Ⅴ（４）</t>
  </si>
  <si>
    <t xml:space="preserve">処遇改善加算Ⅴ（５）</t>
  </si>
  <si>
    <t xml:space="preserve">処遇改善加算Ⅴ（６）</t>
  </si>
  <si>
    <t xml:space="preserve">処遇改善加算Ⅴ（７）</t>
  </si>
  <si>
    <t xml:space="preserve">処遇改善加算Ⅴ（８）</t>
  </si>
  <si>
    <t xml:space="preserve">処遇改善加算Ⅴ（９）</t>
  </si>
  <si>
    <r>
      <rPr>
        <sz val="10"/>
        <rFont val="Noto Sans CJK JP"/>
        <family val="2"/>
      </rPr>
      <t xml:space="preserve">処遇改善加算Ⅴ（</t>
    </r>
    <r>
      <rPr>
        <sz val="10"/>
        <rFont val="ＭＳ Ｐゴシック"/>
        <family val="3"/>
        <charset val="128"/>
      </rPr>
      <t xml:space="preserve">10</t>
    </r>
    <r>
      <rPr>
        <sz val="10"/>
        <rFont val="Noto Sans CJK JP"/>
        <family val="2"/>
      </rPr>
      <t xml:space="preserve">）</t>
    </r>
  </si>
  <si>
    <r>
      <rPr>
        <sz val="10"/>
        <rFont val="Noto Sans CJK JP"/>
        <family val="2"/>
      </rPr>
      <t xml:space="preserve">処遇改善加算Ⅴ（</t>
    </r>
    <r>
      <rPr>
        <sz val="10"/>
        <rFont val="ＭＳ Ｐゴシック"/>
        <family val="3"/>
        <charset val="128"/>
      </rPr>
      <t xml:space="preserve">11</t>
    </r>
    <r>
      <rPr>
        <sz val="10"/>
        <rFont val="Noto Sans CJK JP"/>
        <family val="2"/>
      </rPr>
      <t xml:space="preserve">）</t>
    </r>
  </si>
  <si>
    <r>
      <rPr>
        <sz val="10"/>
        <rFont val="Noto Sans CJK JP"/>
        <family val="2"/>
      </rPr>
      <t xml:space="preserve">処遇改善加算Ⅴ（</t>
    </r>
    <r>
      <rPr>
        <sz val="10"/>
        <rFont val="ＭＳ Ｐゴシック"/>
        <family val="3"/>
        <charset val="128"/>
      </rPr>
      <t xml:space="preserve">12</t>
    </r>
    <r>
      <rPr>
        <sz val="10"/>
        <rFont val="Noto Sans CJK JP"/>
        <family val="2"/>
      </rPr>
      <t xml:space="preserve">）</t>
    </r>
  </si>
  <si>
    <r>
      <rPr>
        <sz val="10"/>
        <rFont val="Noto Sans CJK JP"/>
        <family val="2"/>
      </rPr>
      <t xml:space="preserve">処遇改善加算Ⅴ（</t>
    </r>
    <r>
      <rPr>
        <sz val="10"/>
        <rFont val="ＭＳ Ｐゴシック"/>
        <family val="3"/>
        <charset val="128"/>
      </rPr>
      <t xml:space="preserve">13</t>
    </r>
    <r>
      <rPr>
        <sz val="10"/>
        <rFont val="Noto Sans CJK JP"/>
        <family val="2"/>
      </rPr>
      <t xml:space="preserve">）</t>
    </r>
  </si>
  <si>
    <r>
      <rPr>
        <sz val="10"/>
        <rFont val="Noto Sans CJK JP"/>
        <family val="2"/>
      </rPr>
      <t xml:space="preserve">処遇改善加算Ⅴ（</t>
    </r>
    <r>
      <rPr>
        <sz val="10"/>
        <rFont val="ＭＳ Ｐゴシック"/>
        <family val="3"/>
        <charset val="128"/>
      </rPr>
      <t xml:space="preserve">14</t>
    </r>
    <r>
      <rPr>
        <sz val="10"/>
        <rFont val="Noto Sans CJK JP"/>
        <family val="2"/>
      </rPr>
      <t xml:space="preserve">）</t>
    </r>
  </si>
  <si>
    <t xml:space="preserve">処遇改善加算なし</t>
  </si>
  <si>
    <t xml:space="preserve">訪問介護</t>
  </si>
  <si>
    <t xml:space="preserve">11</t>
  </si>
  <si>
    <t xml:space="preserve">表４</t>
  </si>
  <si>
    <t xml:space="preserve">夜間対応型訪問介護</t>
  </si>
  <si>
    <t xml:space="preserve">71</t>
  </si>
  <si>
    <t xml:space="preserve">○</t>
  </si>
  <si>
    <t xml:space="preserve">―</t>
  </si>
  <si>
    <t xml:space="preserve">定期巡回・随時対応型訪問介護看護</t>
  </si>
  <si>
    <t xml:space="preserve">76</t>
  </si>
  <si>
    <t xml:space="preserve">訪問入浴介護</t>
  </si>
  <si>
    <t xml:space="preserve">12</t>
  </si>
  <si>
    <t xml:space="preserve">介護予防訪問入浴介護</t>
  </si>
  <si>
    <t xml:space="preserve">62</t>
  </si>
  <si>
    <t xml:space="preserve">対象外</t>
  </si>
  <si>
    <t xml:space="preserve">通所介護</t>
  </si>
  <si>
    <t xml:space="preserve">15</t>
  </si>
  <si>
    <t xml:space="preserve">地域密着型通所介護</t>
  </si>
  <si>
    <t xml:space="preserve">78</t>
  </si>
  <si>
    <t xml:space="preserve">通所リハビリテーション</t>
  </si>
  <si>
    <t xml:space="preserve">16</t>
  </si>
  <si>
    <t xml:space="preserve">介護予防通所リハビリテーション</t>
  </si>
  <si>
    <t xml:space="preserve">66</t>
  </si>
  <si>
    <t xml:space="preserve">特定施設入居者生活介護</t>
  </si>
  <si>
    <t xml:space="preserve">33</t>
  </si>
  <si>
    <t xml:space="preserve">特定施設入居者生活介護（短期利用型）</t>
  </si>
  <si>
    <t xml:space="preserve">27</t>
  </si>
  <si>
    <t xml:space="preserve">介護予防特定施設入居者生活介護</t>
  </si>
  <si>
    <t xml:space="preserve">35</t>
  </si>
  <si>
    <t xml:space="preserve">地域密着型特定施設入居者生活介護</t>
  </si>
  <si>
    <t xml:space="preserve">36</t>
  </si>
  <si>
    <t xml:space="preserve">地域密着型特定施設入居者生活介護（短期利用型）</t>
  </si>
  <si>
    <t xml:space="preserve">28</t>
  </si>
  <si>
    <t xml:space="preserve">認知症対応型通所介護</t>
  </si>
  <si>
    <t xml:space="preserve">72</t>
  </si>
  <si>
    <t xml:space="preserve">介護予防認知症対応型通所介護</t>
  </si>
  <si>
    <t xml:space="preserve">74</t>
  </si>
  <si>
    <t xml:space="preserve">小規模多機能型居宅介護</t>
  </si>
  <si>
    <t xml:space="preserve">73</t>
  </si>
  <si>
    <t xml:space="preserve">小規模多機能型居宅介護（短期利用型）</t>
  </si>
  <si>
    <t xml:space="preserve">68</t>
  </si>
  <si>
    <t xml:space="preserve">介護予防小規模多機能型居宅介護</t>
  </si>
  <si>
    <t xml:space="preserve">75</t>
  </si>
  <si>
    <t xml:space="preserve">介護予防小規模多機能型居宅介護（短期利用型）</t>
  </si>
  <si>
    <t xml:space="preserve">69</t>
  </si>
  <si>
    <t xml:space="preserve">複合型サービス（看護小規模多機能型居宅介護）</t>
  </si>
  <si>
    <t xml:space="preserve">77</t>
  </si>
  <si>
    <t xml:space="preserve">複合型サービス（看護小規模多機能型居宅介護・短期利用型）</t>
  </si>
  <si>
    <t xml:space="preserve">79</t>
  </si>
  <si>
    <t xml:space="preserve">認知症対応型共同生活介護</t>
  </si>
  <si>
    <t xml:space="preserve">32</t>
  </si>
  <si>
    <t xml:space="preserve">認知症対応型共同生活介護（短期利用型）</t>
  </si>
  <si>
    <t xml:space="preserve">38</t>
  </si>
  <si>
    <t xml:space="preserve">介護予防認知症対応型共同生活介護</t>
  </si>
  <si>
    <t xml:space="preserve">37</t>
  </si>
  <si>
    <t xml:space="preserve">介護予防認知症対応型共同生活介護（短期利用型）</t>
  </si>
  <si>
    <t xml:space="preserve">39</t>
  </si>
  <si>
    <t xml:space="preserve">介護老人福祉施設サービス</t>
  </si>
  <si>
    <t xml:space="preserve">51</t>
  </si>
  <si>
    <t xml:space="preserve">地域密着型介護老人福祉施設</t>
  </si>
  <si>
    <t xml:space="preserve">54</t>
  </si>
  <si>
    <t xml:space="preserve">短期入所生活介護</t>
  </si>
  <si>
    <t xml:space="preserve">21</t>
  </si>
  <si>
    <t xml:space="preserve">介護予防短期入所生活介護</t>
  </si>
  <si>
    <t xml:space="preserve">24</t>
  </si>
  <si>
    <t xml:space="preserve">介護老人保健施設サービス</t>
  </si>
  <si>
    <t xml:space="preserve">52</t>
  </si>
  <si>
    <t xml:space="preserve">短期入所療養介護（介護老人保健施設）</t>
  </si>
  <si>
    <t xml:space="preserve">22</t>
  </si>
  <si>
    <t xml:space="preserve">介護予防短期入所療養介護（介護老人保健施設）</t>
  </si>
  <si>
    <t xml:space="preserve">25</t>
  </si>
  <si>
    <r>
      <rPr>
        <sz val="10"/>
        <rFont val="Noto Sans CJK JP"/>
        <family val="2"/>
      </rPr>
      <t xml:space="preserve">短期入所療養介護 （病院等（老健以外）</t>
    </r>
    <r>
      <rPr>
        <sz val="10"/>
        <rFont val="ＭＳ Ｐゴシック"/>
        <family val="3"/>
        <charset val="128"/>
      </rPr>
      <t xml:space="preserve">)</t>
    </r>
  </si>
  <si>
    <t xml:space="preserve">23</t>
  </si>
  <si>
    <r>
      <rPr>
        <sz val="10"/>
        <rFont val="Noto Sans CJK JP"/>
        <family val="2"/>
      </rPr>
      <t xml:space="preserve">介護予防短期入所療養介護 （病院等（老健以外）</t>
    </r>
    <r>
      <rPr>
        <sz val="10"/>
        <rFont val="ＭＳ Ｐゴシック"/>
        <family val="3"/>
        <charset val="128"/>
      </rPr>
      <t xml:space="preserve">)</t>
    </r>
  </si>
  <si>
    <t xml:space="preserve">26</t>
  </si>
  <si>
    <t xml:space="preserve">介護医療院サービス</t>
  </si>
  <si>
    <t xml:space="preserve">55</t>
  </si>
  <si>
    <t xml:space="preserve">短期入所療養介護（介護医療院）</t>
  </si>
  <si>
    <t xml:space="preserve">2A</t>
  </si>
  <si>
    <t xml:space="preserve">介護予防短期入所療養介護（介護医療院）</t>
  </si>
  <si>
    <t xml:space="preserve">2B</t>
  </si>
  <si>
    <t xml:space="preserve">訪問型サービス（独自）</t>
  </si>
  <si>
    <t xml:space="preserve">A2</t>
  </si>
  <si>
    <t xml:space="preserve">訪問型サービス（独自／定率）</t>
  </si>
  <si>
    <t xml:space="preserve">A3</t>
  </si>
  <si>
    <t xml:space="preserve">訪問型サービス（独自／定額）</t>
  </si>
  <si>
    <t xml:space="preserve">A4</t>
  </si>
  <si>
    <t xml:space="preserve">通所型サービス（独自）</t>
  </si>
  <si>
    <t xml:space="preserve">A6</t>
  </si>
  <si>
    <t xml:space="preserve">通所型サービス（独自／定率）</t>
  </si>
  <si>
    <t xml:space="preserve">A7</t>
  </si>
  <si>
    <t xml:space="preserve">通所型サービス（独自／定額）</t>
  </si>
  <si>
    <t xml:space="preserve">A8</t>
  </si>
  <si>
    <t xml:space="preserve">事業所の所在地（都道府県）</t>
  </si>
  <si>
    <t xml:space="preserve">事業所の所在地（市区町村）</t>
  </si>
  <si>
    <t xml:space="preserve">北海道</t>
  </si>
  <si>
    <t xml:space="preserve">札幌市</t>
  </si>
  <si>
    <t xml:space="preserve">青森県</t>
  </si>
  <si>
    <t xml:space="preserve">函館市</t>
  </si>
  <si>
    <t xml:space="preserve">岩手県</t>
  </si>
  <si>
    <t xml:space="preserve">小樽市</t>
  </si>
  <si>
    <t xml:space="preserve">宮城県</t>
  </si>
  <si>
    <t xml:space="preserve">旭川市</t>
  </si>
  <si>
    <t xml:space="preserve">秋田県</t>
  </si>
  <si>
    <t xml:space="preserve">室蘭市</t>
  </si>
  <si>
    <t xml:space="preserve">山形県</t>
  </si>
  <si>
    <t xml:space="preserve">釧路市</t>
  </si>
  <si>
    <t xml:space="preserve">福島県</t>
  </si>
  <si>
    <t xml:space="preserve">帯広市</t>
  </si>
  <si>
    <t xml:space="preserve">茨城県</t>
  </si>
  <si>
    <t xml:space="preserve">北見市</t>
  </si>
  <si>
    <t xml:space="preserve">栃木県</t>
  </si>
  <si>
    <t xml:space="preserve">夕張市</t>
  </si>
  <si>
    <t xml:space="preserve">群馬県</t>
  </si>
  <si>
    <t xml:space="preserve">岩見沢市</t>
  </si>
  <si>
    <t xml:space="preserve">埼玉県</t>
  </si>
  <si>
    <t xml:space="preserve">網走市</t>
  </si>
  <si>
    <t xml:space="preserve">千葉県</t>
  </si>
  <si>
    <t xml:space="preserve">留萌市</t>
  </si>
  <si>
    <t xml:space="preserve">東京都</t>
  </si>
  <si>
    <t xml:space="preserve">苫小牧市</t>
  </si>
  <si>
    <t xml:space="preserve">神奈川県</t>
  </si>
  <si>
    <t xml:space="preserve">稚内市</t>
  </si>
  <si>
    <t xml:space="preserve">新潟県</t>
  </si>
  <si>
    <t xml:space="preserve">美唄市</t>
  </si>
  <si>
    <t xml:space="preserve">富山県</t>
  </si>
  <si>
    <t xml:space="preserve">芦別市</t>
  </si>
  <si>
    <t xml:space="preserve">石川県</t>
  </si>
  <si>
    <t xml:space="preserve">江別市</t>
  </si>
  <si>
    <t xml:space="preserve">福井県</t>
  </si>
  <si>
    <t xml:space="preserve">赤平市</t>
  </si>
  <si>
    <t xml:space="preserve">山梨県</t>
  </si>
  <si>
    <t xml:space="preserve">紋別市</t>
  </si>
  <si>
    <t xml:space="preserve">長野県</t>
  </si>
  <si>
    <t xml:space="preserve">士別市</t>
  </si>
  <si>
    <t xml:space="preserve">岐阜県</t>
  </si>
  <si>
    <t xml:space="preserve">名寄市</t>
  </si>
  <si>
    <t xml:space="preserve">静岡県</t>
  </si>
  <si>
    <t xml:space="preserve">三笠市</t>
  </si>
  <si>
    <t xml:space="preserve">愛知県</t>
  </si>
  <si>
    <t xml:space="preserve">根室市</t>
  </si>
  <si>
    <t xml:space="preserve">三重県</t>
  </si>
  <si>
    <t xml:space="preserve">千歳市</t>
  </si>
  <si>
    <t xml:space="preserve">滋賀県</t>
  </si>
  <si>
    <t xml:space="preserve">滝川市</t>
  </si>
  <si>
    <t xml:space="preserve">京都府</t>
  </si>
  <si>
    <t xml:space="preserve">砂川市</t>
  </si>
  <si>
    <t xml:space="preserve">大阪府</t>
  </si>
  <si>
    <t xml:space="preserve">歌志内市</t>
  </si>
  <si>
    <t xml:space="preserve">兵庫県</t>
  </si>
  <si>
    <t xml:space="preserve">深川市</t>
  </si>
  <si>
    <t xml:space="preserve">奈良県</t>
  </si>
  <si>
    <t xml:space="preserve">富良野市</t>
  </si>
  <si>
    <t xml:space="preserve">和歌山県</t>
  </si>
  <si>
    <t xml:space="preserve">登別市</t>
  </si>
  <si>
    <t xml:space="preserve">鳥取県</t>
  </si>
  <si>
    <t xml:space="preserve">恵庭市</t>
  </si>
  <si>
    <t xml:space="preserve">島根県</t>
  </si>
  <si>
    <t xml:space="preserve">伊達市</t>
  </si>
  <si>
    <t xml:space="preserve">岡山県</t>
  </si>
  <si>
    <t xml:space="preserve">北広島市</t>
  </si>
  <si>
    <t xml:space="preserve">広島県</t>
  </si>
  <si>
    <t xml:space="preserve">石狩市</t>
  </si>
  <si>
    <t xml:space="preserve">山口県</t>
  </si>
  <si>
    <t xml:space="preserve">北斗市</t>
  </si>
  <si>
    <t xml:space="preserve">徳島県</t>
  </si>
  <si>
    <t xml:space="preserve">当別町</t>
  </si>
  <si>
    <t xml:space="preserve">香川県</t>
  </si>
  <si>
    <t xml:space="preserve">新篠津村</t>
  </si>
  <si>
    <t xml:space="preserve">愛媛県</t>
  </si>
  <si>
    <t xml:space="preserve">松前町</t>
  </si>
  <si>
    <t xml:space="preserve">高知県</t>
  </si>
  <si>
    <t xml:space="preserve">福島町</t>
  </si>
  <si>
    <t xml:space="preserve">福岡県</t>
  </si>
  <si>
    <t xml:space="preserve">知内町</t>
  </si>
  <si>
    <t xml:space="preserve">佐賀県</t>
  </si>
  <si>
    <t xml:space="preserve">木古内町</t>
  </si>
  <si>
    <t xml:space="preserve">長崎県</t>
  </si>
  <si>
    <t xml:space="preserve">七飯町</t>
  </si>
  <si>
    <t xml:space="preserve">熊本県</t>
  </si>
  <si>
    <t xml:space="preserve">鹿部町</t>
  </si>
  <si>
    <t xml:space="preserve">大分県</t>
  </si>
  <si>
    <t xml:space="preserve">森町</t>
  </si>
  <si>
    <t xml:space="preserve">宮崎県</t>
  </si>
  <si>
    <t xml:space="preserve">八雲町</t>
  </si>
  <si>
    <t xml:space="preserve">鹿児島県</t>
  </si>
  <si>
    <t xml:space="preserve">長万部町</t>
  </si>
  <si>
    <t xml:space="preserve">沖縄県</t>
  </si>
  <si>
    <t xml:space="preserve">江差町</t>
  </si>
  <si>
    <t xml:space="preserve">上ノ国町</t>
  </si>
  <si>
    <t xml:space="preserve">厚沢部町</t>
  </si>
  <si>
    <t xml:space="preserve">乙部町</t>
  </si>
  <si>
    <t xml:space="preserve">奥尻町</t>
  </si>
  <si>
    <t xml:space="preserve">今金町</t>
  </si>
  <si>
    <t xml:space="preserve">せたな町</t>
  </si>
  <si>
    <t xml:space="preserve">島牧村</t>
  </si>
  <si>
    <t xml:space="preserve">寿都町</t>
  </si>
  <si>
    <t xml:space="preserve">黒松内町</t>
  </si>
  <si>
    <t xml:space="preserve">蘭越町</t>
  </si>
  <si>
    <t xml:space="preserve">ニセコ町</t>
  </si>
  <si>
    <t xml:space="preserve">真狩村</t>
  </si>
  <si>
    <t xml:space="preserve">留寿都村</t>
  </si>
  <si>
    <t xml:space="preserve">喜茂別町</t>
  </si>
  <si>
    <t xml:space="preserve">京極町</t>
  </si>
  <si>
    <t xml:space="preserve">倶知安町</t>
  </si>
  <si>
    <t xml:space="preserve">共和町</t>
  </si>
  <si>
    <t xml:space="preserve">岩内町</t>
  </si>
  <si>
    <t xml:space="preserve">泊村</t>
  </si>
  <si>
    <t xml:space="preserve">神恵内村</t>
  </si>
  <si>
    <t xml:space="preserve">積丹町</t>
  </si>
  <si>
    <t xml:space="preserve">古平町</t>
  </si>
  <si>
    <t xml:space="preserve">仁木町</t>
  </si>
  <si>
    <t xml:space="preserve">余市町</t>
  </si>
  <si>
    <t xml:space="preserve">赤井川村</t>
  </si>
  <si>
    <t xml:space="preserve">南幌町</t>
  </si>
  <si>
    <t xml:space="preserve">奈井江町</t>
  </si>
  <si>
    <t xml:space="preserve">上砂川町</t>
  </si>
  <si>
    <t xml:space="preserve">由仁町</t>
  </si>
  <si>
    <t xml:space="preserve">長沼町</t>
  </si>
  <si>
    <t xml:space="preserve">栗山町</t>
  </si>
  <si>
    <t xml:space="preserve">月形町</t>
  </si>
  <si>
    <t xml:space="preserve">浦臼町</t>
  </si>
  <si>
    <t xml:space="preserve">新十津川町</t>
  </si>
  <si>
    <t xml:space="preserve">妹背牛町</t>
  </si>
  <si>
    <t xml:space="preserve">秩父別町</t>
  </si>
  <si>
    <t xml:space="preserve">雨竜町</t>
  </si>
  <si>
    <t xml:space="preserve">北竜町</t>
  </si>
  <si>
    <t xml:space="preserve">沼田町</t>
  </si>
  <si>
    <t xml:space="preserve">鷹栖町</t>
  </si>
  <si>
    <t xml:space="preserve">東神楽町</t>
  </si>
  <si>
    <t xml:space="preserve">当麻町</t>
  </si>
  <si>
    <t xml:space="preserve">比布町</t>
  </si>
  <si>
    <t xml:space="preserve">愛別町</t>
  </si>
  <si>
    <t xml:space="preserve">上川町</t>
  </si>
  <si>
    <t xml:space="preserve">東川町</t>
  </si>
  <si>
    <t xml:space="preserve">美瑛町</t>
  </si>
  <si>
    <t xml:space="preserve">上富良野町</t>
  </si>
  <si>
    <t xml:space="preserve">中富良野町</t>
  </si>
  <si>
    <t xml:space="preserve">南富良野町</t>
  </si>
  <si>
    <t xml:space="preserve">占冠村</t>
  </si>
  <si>
    <t xml:space="preserve">和寒町</t>
  </si>
  <si>
    <t xml:space="preserve">剣淵町</t>
  </si>
  <si>
    <t xml:space="preserve">下川町</t>
  </si>
  <si>
    <t xml:space="preserve">美深町</t>
  </si>
  <si>
    <t xml:space="preserve">音威子府村</t>
  </si>
  <si>
    <t xml:space="preserve">中川町</t>
  </si>
  <si>
    <t xml:space="preserve">幌加内町</t>
  </si>
  <si>
    <t xml:space="preserve">増毛町</t>
  </si>
  <si>
    <t xml:space="preserve">小平町</t>
  </si>
  <si>
    <t xml:space="preserve">苫前町</t>
  </si>
  <si>
    <t xml:space="preserve">羽幌町</t>
  </si>
  <si>
    <t xml:space="preserve">初山別村</t>
  </si>
  <si>
    <t xml:space="preserve">遠別町</t>
  </si>
  <si>
    <t xml:space="preserve">天塩町</t>
  </si>
  <si>
    <t xml:space="preserve">猿払村</t>
  </si>
  <si>
    <t xml:space="preserve">浜頓別町</t>
  </si>
  <si>
    <t xml:space="preserve">中頓別町</t>
  </si>
  <si>
    <t xml:space="preserve">枝幸町</t>
  </si>
  <si>
    <t xml:space="preserve">豊富町</t>
  </si>
  <si>
    <t xml:space="preserve">礼文町</t>
  </si>
  <si>
    <t xml:space="preserve">利尻町</t>
  </si>
  <si>
    <t xml:space="preserve">利尻富士町</t>
  </si>
  <si>
    <t xml:space="preserve">幌延町</t>
  </si>
  <si>
    <t xml:space="preserve">美幌町</t>
  </si>
  <si>
    <t xml:space="preserve">津別町</t>
  </si>
  <si>
    <t xml:space="preserve">斜里町</t>
  </si>
  <si>
    <t xml:space="preserve">清里町</t>
  </si>
  <si>
    <t xml:space="preserve">小清水町</t>
  </si>
  <si>
    <t xml:space="preserve">訓子府町</t>
  </si>
  <si>
    <t xml:space="preserve">置戸町</t>
  </si>
  <si>
    <t xml:space="preserve">佐呂間町</t>
  </si>
  <si>
    <t xml:space="preserve">遠軽町</t>
  </si>
  <si>
    <t xml:space="preserve">湧別町</t>
  </si>
  <si>
    <t xml:space="preserve">滝上町</t>
  </si>
  <si>
    <t xml:space="preserve">興部町</t>
  </si>
  <si>
    <t xml:space="preserve">西興部村</t>
  </si>
  <si>
    <t xml:space="preserve">雄武町</t>
  </si>
  <si>
    <t xml:space="preserve">大空町</t>
  </si>
  <si>
    <t xml:space="preserve">豊浦町</t>
  </si>
  <si>
    <t xml:space="preserve">壮瞥町</t>
  </si>
  <si>
    <t xml:space="preserve">白老町</t>
  </si>
  <si>
    <t xml:space="preserve">厚真町</t>
  </si>
  <si>
    <t xml:space="preserve">洞爺湖町</t>
  </si>
  <si>
    <t xml:space="preserve">安平町</t>
  </si>
  <si>
    <t xml:space="preserve">むかわ町</t>
  </si>
  <si>
    <t xml:space="preserve">日高町</t>
  </si>
  <si>
    <t xml:space="preserve">平取町</t>
  </si>
  <si>
    <t xml:space="preserve">新冠町</t>
  </si>
  <si>
    <t xml:space="preserve">浦河町</t>
  </si>
  <si>
    <t xml:space="preserve">様似町</t>
  </si>
  <si>
    <t xml:space="preserve">えりも町</t>
  </si>
  <si>
    <t xml:space="preserve">新ひだか町</t>
  </si>
  <si>
    <t xml:space="preserve">音更町</t>
  </si>
  <si>
    <t xml:space="preserve">士幌町</t>
  </si>
  <si>
    <t xml:space="preserve">上士幌町</t>
  </si>
  <si>
    <t xml:space="preserve">鹿追町</t>
  </si>
  <si>
    <t xml:space="preserve">新得町</t>
  </si>
  <si>
    <t xml:space="preserve">清水町</t>
  </si>
  <si>
    <t xml:space="preserve">芽室町</t>
  </si>
  <si>
    <t xml:space="preserve">中札内村</t>
  </si>
  <si>
    <t xml:space="preserve">更別村</t>
  </si>
  <si>
    <t xml:space="preserve">大樹町</t>
  </si>
  <si>
    <t xml:space="preserve">広尾町</t>
  </si>
  <si>
    <t xml:space="preserve">幕別町</t>
  </si>
  <si>
    <t xml:space="preserve">池田町</t>
  </si>
  <si>
    <t xml:space="preserve">豊頃町</t>
  </si>
  <si>
    <t xml:space="preserve">本別町</t>
  </si>
  <si>
    <t xml:space="preserve">足寄町</t>
  </si>
  <si>
    <t xml:space="preserve">陸別町</t>
  </si>
  <si>
    <t xml:space="preserve">浦幌町</t>
  </si>
  <si>
    <t xml:space="preserve">釧路町</t>
  </si>
  <si>
    <t xml:space="preserve">厚岸町</t>
  </si>
  <si>
    <t xml:space="preserve">浜中町</t>
  </si>
  <si>
    <t xml:space="preserve">標茶町</t>
  </si>
  <si>
    <t xml:space="preserve">弟子屈町</t>
  </si>
  <si>
    <t xml:space="preserve">鶴居村</t>
  </si>
  <si>
    <t xml:space="preserve">白糠町</t>
  </si>
  <si>
    <t xml:space="preserve">別海町</t>
  </si>
  <si>
    <t xml:space="preserve">中標津町</t>
  </si>
  <si>
    <t xml:space="preserve">標津町</t>
  </si>
  <si>
    <t xml:space="preserve">羅臼町</t>
  </si>
  <si>
    <t xml:space="preserve">色丹村</t>
  </si>
  <si>
    <t xml:space="preserve">留夜別村</t>
  </si>
  <si>
    <t xml:space="preserve">留別村</t>
  </si>
  <si>
    <t xml:space="preserve">紗那村</t>
  </si>
  <si>
    <t xml:space="preserve">蘂取村</t>
  </si>
  <si>
    <t xml:space="preserve">青森市</t>
  </si>
  <si>
    <t xml:space="preserve">弘前市</t>
  </si>
  <si>
    <t xml:space="preserve">八戸市</t>
  </si>
  <si>
    <t xml:space="preserve">黒石市</t>
  </si>
  <si>
    <t xml:space="preserve">五所川原市</t>
  </si>
  <si>
    <t xml:space="preserve">十和田市</t>
  </si>
  <si>
    <t xml:space="preserve">三沢市</t>
  </si>
  <si>
    <t xml:space="preserve">むつ市</t>
  </si>
  <si>
    <t xml:space="preserve">つがる市</t>
  </si>
  <si>
    <t xml:space="preserve">平川市</t>
  </si>
  <si>
    <t xml:space="preserve">平内町</t>
  </si>
  <si>
    <t xml:space="preserve">今別町</t>
  </si>
  <si>
    <t xml:space="preserve">蓬田村</t>
  </si>
  <si>
    <t xml:space="preserve">外ヶ浜町</t>
  </si>
  <si>
    <t xml:space="preserve">鰺ヶ沢町</t>
  </si>
  <si>
    <t xml:space="preserve">深浦町</t>
  </si>
  <si>
    <t xml:space="preserve">西目屋村</t>
  </si>
  <si>
    <t xml:space="preserve">藤崎町</t>
  </si>
  <si>
    <t xml:space="preserve">大鰐町</t>
  </si>
  <si>
    <t xml:space="preserve">田舎館村</t>
  </si>
  <si>
    <t xml:space="preserve">板柳町</t>
  </si>
  <si>
    <t xml:space="preserve">鶴田町</t>
  </si>
  <si>
    <t xml:space="preserve">中泊町</t>
  </si>
  <si>
    <t xml:space="preserve">野辺地町</t>
  </si>
  <si>
    <t xml:space="preserve">七戸町</t>
  </si>
  <si>
    <t xml:space="preserve">六戸町</t>
  </si>
  <si>
    <t xml:space="preserve">横浜町</t>
  </si>
  <si>
    <t xml:space="preserve">東北町</t>
  </si>
  <si>
    <t xml:space="preserve">六ヶ所村</t>
  </si>
  <si>
    <t xml:space="preserve">おいらせ町</t>
  </si>
  <si>
    <t xml:space="preserve">大間町</t>
  </si>
  <si>
    <t xml:space="preserve">東通村</t>
  </si>
  <si>
    <t xml:space="preserve">風間浦村</t>
  </si>
  <si>
    <t xml:space="preserve">佐井村</t>
  </si>
  <si>
    <t xml:space="preserve">三戸町</t>
  </si>
  <si>
    <t xml:space="preserve">五戸町</t>
  </si>
  <si>
    <t xml:space="preserve">田子町</t>
  </si>
  <si>
    <t xml:space="preserve">南部町</t>
  </si>
  <si>
    <t xml:space="preserve">階上町</t>
  </si>
  <si>
    <t xml:space="preserve">新郷村</t>
  </si>
  <si>
    <t xml:space="preserve">盛岡市</t>
  </si>
  <si>
    <t xml:space="preserve">宮古市</t>
  </si>
  <si>
    <t xml:space="preserve">大船渡市</t>
  </si>
  <si>
    <t xml:space="preserve">花巻市</t>
  </si>
  <si>
    <t xml:space="preserve">北上市</t>
  </si>
  <si>
    <t xml:space="preserve">久慈市</t>
  </si>
  <si>
    <t xml:space="preserve">遠野市</t>
  </si>
  <si>
    <t xml:space="preserve">一関市</t>
  </si>
  <si>
    <t xml:space="preserve">陸前高田市</t>
  </si>
  <si>
    <t xml:space="preserve">釜石市</t>
  </si>
  <si>
    <t xml:space="preserve">二戸市</t>
  </si>
  <si>
    <t xml:space="preserve">八幡平市</t>
  </si>
  <si>
    <t xml:space="preserve">奥州市</t>
  </si>
  <si>
    <t xml:space="preserve">滝沢市</t>
  </si>
  <si>
    <t xml:space="preserve">雫石町</t>
  </si>
  <si>
    <t xml:space="preserve">葛巻町</t>
  </si>
  <si>
    <t xml:space="preserve">岩手町</t>
  </si>
  <si>
    <t xml:space="preserve">紫波町</t>
  </si>
  <si>
    <t xml:space="preserve">矢巾町</t>
  </si>
  <si>
    <t xml:space="preserve">西和賀町</t>
  </si>
  <si>
    <t xml:space="preserve">金ケ崎町</t>
  </si>
  <si>
    <t xml:space="preserve">平泉町</t>
  </si>
  <si>
    <t xml:space="preserve">住田町</t>
  </si>
  <si>
    <t xml:space="preserve">大槌町</t>
  </si>
  <si>
    <t xml:space="preserve">山田町</t>
  </si>
  <si>
    <t xml:space="preserve">岩泉町</t>
  </si>
  <si>
    <t xml:space="preserve">田野畑村</t>
  </si>
  <si>
    <t xml:space="preserve">普代村</t>
  </si>
  <si>
    <t xml:space="preserve">軽米町</t>
  </si>
  <si>
    <t xml:space="preserve">野田村</t>
  </si>
  <si>
    <t xml:space="preserve">九戸村</t>
  </si>
  <si>
    <t xml:space="preserve">洋野町</t>
  </si>
  <si>
    <t xml:space="preserve">一戸町</t>
  </si>
  <si>
    <t xml:space="preserve">仙台市</t>
  </si>
  <si>
    <t xml:space="preserve">石巻市</t>
  </si>
  <si>
    <t xml:space="preserve">塩竈市</t>
  </si>
  <si>
    <t xml:space="preserve">気仙沼市</t>
  </si>
  <si>
    <t xml:space="preserve">白石市</t>
  </si>
  <si>
    <t xml:space="preserve">名取市</t>
  </si>
  <si>
    <t xml:space="preserve">角田市</t>
  </si>
  <si>
    <t xml:space="preserve">多賀城市</t>
  </si>
  <si>
    <t xml:space="preserve">岩沼市</t>
  </si>
  <si>
    <t xml:space="preserve">登米市</t>
  </si>
  <si>
    <t xml:space="preserve">栗原市</t>
  </si>
  <si>
    <t xml:space="preserve">東松島市</t>
  </si>
  <si>
    <t xml:space="preserve">大崎市</t>
  </si>
  <si>
    <t xml:space="preserve">富谷市</t>
  </si>
  <si>
    <t xml:space="preserve">蔵王町</t>
  </si>
  <si>
    <t xml:space="preserve">七ヶ宿町</t>
  </si>
  <si>
    <t xml:space="preserve">大河原町</t>
  </si>
  <si>
    <t xml:space="preserve">村田町</t>
  </si>
  <si>
    <t xml:space="preserve">柴田町</t>
  </si>
  <si>
    <t xml:space="preserve">川崎町</t>
  </si>
  <si>
    <t xml:space="preserve">丸森町</t>
  </si>
  <si>
    <t xml:space="preserve">亘理町</t>
  </si>
  <si>
    <t xml:space="preserve">山元町</t>
  </si>
  <si>
    <t xml:space="preserve">松島町</t>
  </si>
  <si>
    <t xml:space="preserve">七ヶ浜町</t>
  </si>
  <si>
    <t xml:space="preserve">利府町</t>
  </si>
  <si>
    <t xml:space="preserve">大和町</t>
  </si>
  <si>
    <t xml:space="preserve">大郷町</t>
  </si>
  <si>
    <t xml:space="preserve">大衡村</t>
  </si>
  <si>
    <t xml:space="preserve">色麻町</t>
  </si>
  <si>
    <t xml:space="preserve">加美町</t>
  </si>
  <si>
    <t xml:space="preserve">涌谷町</t>
  </si>
  <si>
    <t xml:space="preserve">美里町</t>
  </si>
  <si>
    <t xml:space="preserve">女川町</t>
  </si>
  <si>
    <t xml:space="preserve">南三陸町</t>
  </si>
  <si>
    <t xml:space="preserve">秋田市</t>
  </si>
  <si>
    <t xml:space="preserve">能代市</t>
  </si>
  <si>
    <t xml:space="preserve">横手市</t>
  </si>
  <si>
    <t xml:space="preserve">大館市</t>
  </si>
  <si>
    <t xml:space="preserve">男鹿市</t>
  </si>
  <si>
    <t xml:space="preserve">湯沢市</t>
  </si>
  <si>
    <t xml:space="preserve">鹿角市</t>
  </si>
  <si>
    <t xml:space="preserve">由利本荘市</t>
  </si>
  <si>
    <t xml:space="preserve">潟上市</t>
  </si>
  <si>
    <t xml:space="preserve">大仙市</t>
  </si>
  <si>
    <t xml:space="preserve">北秋田市</t>
  </si>
  <si>
    <t xml:space="preserve">にかほ市</t>
  </si>
  <si>
    <t xml:space="preserve">仙北市</t>
  </si>
  <si>
    <t xml:space="preserve">小坂町</t>
  </si>
  <si>
    <t xml:space="preserve">上小阿仁村</t>
  </si>
  <si>
    <t xml:space="preserve">藤里町</t>
  </si>
  <si>
    <t xml:space="preserve">三種町</t>
  </si>
  <si>
    <t xml:space="preserve">八峰町</t>
  </si>
  <si>
    <t xml:space="preserve">五城目町</t>
  </si>
  <si>
    <t xml:space="preserve">八郎潟町</t>
  </si>
  <si>
    <t xml:space="preserve">井川町</t>
  </si>
  <si>
    <t xml:space="preserve">大潟村</t>
  </si>
  <si>
    <t xml:space="preserve">美郷町</t>
  </si>
  <si>
    <t xml:space="preserve">羽後町</t>
  </si>
  <si>
    <t xml:space="preserve">東成瀬村</t>
  </si>
  <si>
    <t xml:space="preserve">山形市</t>
  </si>
  <si>
    <t xml:space="preserve">米沢市</t>
  </si>
  <si>
    <t xml:space="preserve">鶴岡市</t>
  </si>
  <si>
    <t xml:space="preserve">酒田市</t>
  </si>
  <si>
    <t xml:space="preserve">新庄市</t>
  </si>
  <si>
    <t xml:space="preserve">寒河江市</t>
  </si>
  <si>
    <t xml:space="preserve">上山市</t>
  </si>
  <si>
    <t xml:space="preserve">村山市</t>
  </si>
  <si>
    <t xml:space="preserve">長井市</t>
  </si>
  <si>
    <t xml:space="preserve">天童市</t>
  </si>
  <si>
    <t xml:space="preserve">東根市</t>
  </si>
  <si>
    <t xml:space="preserve">尾花沢市</t>
  </si>
  <si>
    <t xml:space="preserve">南陽市</t>
  </si>
  <si>
    <t xml:space="preserve">山辺町</t>
  </si>
  <si>
    <t xml:space="preserve">中山町</t>
  </si>
  <si>
    <t xml:space="preserve">河北町</t>
  </si>
  <si>
    <t xml:space="preserve">西川町</t>
  </si>
  <si>
    <t xml:space="preserve">朝日町</t>
  </si>
  <si>
    <t xml:space="preserve">大江町</t>
  </si>
  <si>
    <t xml:space="preserve">大石田町</t>
  </si>
  <si>
    <t xml:space="preserve">金山町</t>
  </si>
  <si>
    <t xml:space="preserve">最上町</t>
  </si>
  <si>
    <t xml:space="preserve">舟形町</t>
  </si>
  <si>
    <t xml:space="preserve">真室川町</t>
  </si>
  <si>
    <t xml:space="preserve">大蔵村</t>
  </si>
  <si>
    <t xml:space="preserve">鮭川村</t>
  </si>
  <si>
    <t xml:space="preserve">戸沢村</t>
  </si>
  <si>
    <t xml:space="preserve">高畠町</t>
  </si>
  <si>
    <t xml:space="preserve">川西町</t>
  </si>
  <si>
    <t xml:space="preserve">小国町</t>
  </si>
  <si>
    <t xml:space="preserve">白鷹町</t>
  </si>
  <si>
    <t xml:space="preserve">飯豊町</t>
  </si>
  <si>
    <t xml:space="preserve">三川町</t>
  </si>
  <si>
    <t xml:space="preserve">庄内町</t>
  </si>
  <si>
    <t xml:space="preserve">遊佐町</t>
  </si>
  <si>
    <t xml:space="preserve">福島市</t>
  </si>
  <si>
    <t xml:space="preserve">会津若松市</t>
  </si>
  <si>
    <t xml:space="preserve">郡山市</t>
  </si>
  <si>
    <t xml:space="preserve">いわき市</t>
  </si>
  <si>
    <t xml:space="preserve">白河市</t>
  </si>
  <si>
    <t xml:space="preserve">須賀川市</t>
  </si>
  <si>
    <t xml:space="preserve">喜多方市</t>
  </si>
  <si>
    <t xml:space="preserve">相馬市</t>
  </si>
  <si>
    <t xml:space="preserve">二本松市</t>
  </si>
  <si>
    <t xml:space="preserve">田村市</t>
  </si>
  <si>
    <t xml:space="preserve">南相馬市</t>
  </si>
  <si>
    <t xml:space="preserve">本宮市</t>
  </si>
  <si>
    <t xml:space="preserve">桑折町</t>
  </si>
  <si>
    <t xml:space="preserve">国見町</t>
  </si>
  <si>
    <t xml:space="preserve">川俣町</t>
  </si>
  <si>
    <t xml:space="preserve">大玉村</t>
  </si>
  <si>
    <t xml:space="preserve">鏡石町</t>
  </si>
  <si>
    <t xml:space="preserve">天栄村</t>
  </si>
  <si>
    <t xml:space="preserve">下郷町</t>
  </si>
  <si>
    <t xml:space="preserve">檜枝岐村</t>
  </si>
  <si>
    <t xml:space="preserve">只見町</t>
  </si>
  <si>
    <t xml:space="preserve">南会津町</t>
  </si>
  <si>
    <t xml:space="preserve">北塩原村</t>
  </si>
  <si>
    <t xml:space="preserve">西会津町</t>
  </si>
  <si>
    <t xml:space="preserve">磐梯町</t>
  </si>
  <si>
    <t xml:space="preserve">猪苗代町</t>
  </si>
  <si>
    <t xml:space="preserve">会津坂下町</t>
  </si>
  <si>
    <t xml:space="preserve">湯川村</t>
  </si>
  <si>
    <t xml:space="preserve">柳津町</t>
  </si>
  <si>
    <t xml:space="preserve">三島町</t>
  </si>
  <si>
    <t xml:space="preserve">昭和村</t>
  </si>
  <si>
    <t xml:space="preserve">会津美里町</t>
  </si>
  <si>
    <t xml:space="preserve">西郷村</t>
  </si>
  <si>
    <t xml:space="preserve">泉崎村</t>
  </si>
  <si>
    <t xml:space="preserve">中島村</t>
  </si>
  <si>
    <t xml:space="preserve">矢吹町</t>
  </si>
  <si>
    <t xml:space="preserve">棚倉町</t>
  </si>
  <si>
    <t xml:space="preserve">矢祭町</t>
  </si>
  <si>
    <t xml:space="preserve">塙町</t>
  </si>
  <si>
    <t xml:space="preserve">鮫川村</t>
  </si>
  <si>
    <t xml:space="preserve">石川町</t>
  </si>
  <si>
    <t xml:space="preserve">玉川村</t>
  </si>
  <si>
    <t xml:space="preserve">平田村</t>
  </si>
  <si>
    <t xml:space="preserve">浅川町</t>
  </si>
  <si>
    <t xml:space="preserve">古殿町</t>
  </si>
  <si>
    <t xml:space="preserve">三春町</t>
  </si>
  <si>
    <t xml:space="preserve">小野町</t>
  </si>
  <si>
    <t xml:space="preserve">広野町</t>
  </si>
  <si>
    <t xml:space="preserve">楢葉町</t>
  </si>
  <si>
    <t xml:space="preserve">富岡町</t>
  </si>
  <si>
    <t xml:space="preserve">川内村</t>
  </si>
  <si>
    <t xml:space="preserve">大熊町</t>
  </si>
  <si>
    <t xml:space="preserve">双葉町</t>
  </si>
  <si>
    <t xml:space="preserve">浪江町</t>
  </si>
  <si>
    <t xml:space="preserve">葛尾村</t>
  </si>
  <si>
    <t xml:space="preserve">新地町</t>
  </si>
  <si>
    <t xml:space="preserve">飯舘村</t>
  </si>
  <si>
    <t xml:space="preserve">水戸市</t>
  </si>
  <si>
    <t xml:space="preserve">日立市</t>
  </si>
  <si>
    <t xml:space="preserve">土浦市</t>
  </si>
  <si>
    <t xml:space="preserve">古河市</t>
  </si>
  <si>
    <t xml:space="preserve">石岡市</t>
  </si>
  <si>
    <t xml:space="preserve">結城市</t>
  </si>
  <si>
    <t xml:space="preserve">龍ケ崎市</t>
  </si>
  <si>
    <t xml:space="preserve">下妻市</t>
  </si>
  <si>
    <t xml:space="preserve">常総市</t>
  </si>
  <si>
    <t xml:space="preserve">常陸太田市</t>
  </si>
  <si>
    <t xml:space="preserve">高萩市</t>
  </si>
  <si>
    <t xml:space="preserve">北茨城市</t>
  </si>
  <si>
    <t xml:space="preserve">笠間市</t>
  </si>
  <si>
    <t xml:space="preserve">取手市</t>
  </si>
  <si>
    <t xml:space="preserve">牛久市</t>
  </si>
  <si>
    <t xml:space="preserve">つくば市</t>
  </si>
  <si>
    <t xml:space="preserve">ひたちなか市</t>
  </si>
  <si>
    <t xml:space="preserve">鹿嶋市</t>
  </si>
  <si>
    <t xml:space="preserve">潮来市</t>
  </si>
  <si>
    <t xml:space="preserve">守谷市</t>
  </si>
  <si>
    <t xml:space="preserve">常陸大宮市</t>
  </si>
  <si>
    <t xml:space="preserve">那珂市</t>
  </si>
  <si>
    <t xml:space="preserve">筑西市</t>
  </si>
  <si>
    <t xml:space="preserve">坂東市</t>
  </si>
  <si>
    <t xml:space="preserve">稲敷市</t>
  </si>
  <si>
    <t xml:space="preserve">かすみがうら市</t>
  </si>
  <si>
    <t xml:space="preserve">桜川市</t>
  </si>
  <si>
    <t xml:space="preserve">神栖市</t>
  </si>
  <si>
    <t xml:space="preserve">行方市</t>
  </si>
  <si>
    <t xml:space="preserve">鉾田市</t>
  </si>
  <si>
    <t xml:space="preserve">つくばみらい市</t>
  </si>
  <si>
    <t xml:space="preserve">小美玉市</t>
  </si>
  <si>
    <t xml:space="preserve">茨城町</t>
  </si>
  <si>
    <t xml:space="preserve">大洗町</t>
  </si>
  <si>
    <t xml:space="preserve">城里町</t>
  </si>
  <si>
    <t xml:space="preserve">東海村</t>
  </si>
  <si>
    <t xml:space="preserve">大子町</t>
  </si>
  <si>
    <t xml:space="preserve">美浦村</t>
  </si>
  <si>
    <t xml:space="preserve">阿見町</t>
  </si>
  <si>
    <t xml:space="preserve">河内町</t>
  </si>
  <si>
    <t xml:space="preserve">八千代町</t>
  </si>
  <si>
    <t xml:space="preserve">五霞町</t>
  </si>
  <si>
    <t xml:space="preserve">境町</t>
  </si>
  <si>
    <t xml:space="preserve">利根町</t>
  </si>
  <si>
    <t xml:space="preserve">宇都宮市</t>
  </si>
  <si>
    <t xml:space="preserve">足利市</t>
  </si>
  <si>
    <t xml:space="preserve">栃木市</t>
  </si>
  <si>
    <t xml:space="preserve">佐野市</t>
  </si>
  <si>
    <t xml:space="preserve">鹿沼市</t>
  </si>
  <si>
    <t xml:space="preserve">日光市</t>
  </si>
  <si>
    <t xml:space="preserve">小山市</t>
  </si>
  <si>
    <t xml:space="preserve">真岡市</t>
  </si>
  <si>
    <t xml:space="preserve">大田原市</t>
  </si>
  <si>
    <t xml:space="preserve">矢板市</t>
  </si>
  <si>
    <t xml:space="preserve">那須塩原市</t>
  </si>
  <si>
    <t xml:space="preserve">さくら市</t>
  </si>
  <si>
    <t xml:space="preserve">那須烏山市</t>
  </si>
  <si>
    <t xml:space="preserve">下野市</t>
  </si>
  <si>
    <t xml:space="preserve">上三川町</t>
  </si>
  <si>
    <t xml:space="preserve">益子町</t>
  </si>
  <si>
    <t xml:space="preserve">茂木町</t>
  </si>
  <si>
    <t xml:space="preserve">市貝町</t>
  </si>
  <si>
    <t xml:space="preserve">芳賀町</t>
  </si>
  <si>
    <t xml:space="preserve">壬生町</t>
  </si>
  <si>
    <t xml:space="preserve">野木町</t>
  </si>
  <si>
    <t xml:space="preserve">塩谷町</t>
  </si>
  <si>
    <t xml:space="preserve">高根沢町</t>
  </si>
  <si>
    <t xml:space="preserve">那須町</t>
  </si>
  <si>
    <t xml:space="preserve">那珂川町</t>
  </si>
  <si>
    <t xml:space="preserve">前橋市</t>
  </si>
  <si>
    <t xml:space="preserve">高崎市</t>
  </si>
  <si>
    <t xml:space="preserve">桐生市</t>
  </si>
  <si>
    <t xml:space="preserve">伊勢崎市</t>
  </si>
  <si>
    <t xml:space="preserve">太田市</t>
  </si>
  <si>
    <t xml:space="preserve">沼田市</t>
  </si>
  <si>
    <t xml:space="preserve">館林市</t>
  </si>
  <si>
    <t xml:space="preserve">渋川市</t>
  </si>
  <si>
    <t xml:space="preserve">藤岡市</t>
  </si>
  <si>
    <t xml:space="preserve">富岡市</t>
  </si>
  <si>
    <t xml:space="preserve">安中市</t>
  </si>
  <si>
    <t xml:space="preserve">みどり市</t>
  </si>
  <si>
    <t xml:space="preserve">榛東村</t>
  </si>
  <si>
    <t xml:space="preserve">吉岡町</t>
  </si>
  <si>
    <t xml:space="preserve">上野村</t>
  </si>
  <si>
    <t xml:space="preserve">神流町</t>
  </si>
  <si>
    <t xml:space="preserve">下仁田町</t>
  </si>
  <si>
    <t xml:space="preserve">南牧村</t>
  </si>
  <si>
    <t xml:space="preserve">甘楽町</t>
  </si>
  <si>
    <t xml:space="preserve">中之条町</t>
  </si>
  <si>
    <t xml:space="preserve">長野原町</t>
  </si>
  <si>
    <t xml:space="preserve">嬬恋村</t>
  </si>
  <si>
    <t xml:space="preserve">草津町</t>
  </si>
  <si>
    <t xml:space="preserve">高山村</t>
  </si>
  <si>
    <t xml:space="preserve">東吾妻町</t>
  </si>
  <si>
    <t xml:space="preserve">片品村</t>
  </si>
  <si>
    <t xml:space="preserve">川場村</t>
  </si>
  <si>
    <t xml:space="preserve">みなかみ町</t>
  </si>
  <si>
    <t xml:space="preserve">玉村町</t>
  </si>
  <si>
    <t xml:space="preserve">板倉町</t>
  </si>
  <si>
    <t xml:space="preserve">明和町</t>
  </si>
  <si>
    <t xml:space="preserve">千代田町</t>
  </si>
  <si>
    <t xml:space="preserve">大泉町</t>
  </si>
  <si>
    <t xml:space="preserve">邑楽町</t>
  </si>
  <si>
    <t xml:space="preserve">さいたま市</t>
  </si>
  <si>
    <t xml:space="preserve">川越市</t>
  </si>
  <si>
    <t xml:space="preserve">熊谷市</t>
  </si>
  <si>
    <t xml:space="preserve">川口市</t>
  </si>
  <si>
    <t xml:space="preserve">行田市</t>
  </si>
  <si>
    <t xml:space="preserve">秩父市</t>
  </si>
  <si>
    <t xml:space="preserve">所沢市</t>
  </si>
  <si>
    <t xml:space="preserve">飯能市</t>
  </si>
  <si>
    <t xml:space="preserve">加須市</t>
  </si>
  <si>
    <t xml:space="preserve">本庄市</t>
  </si>
  <si>
    <t xml:space="preserve">東松山市</t>
  </si>
  <si>
    <t xml:space="preserve">春日部市</t>
  </si>
  <si>
    <t xml:space="preserve">狭山市</t>
  </si>
  <si>
    <t xml:space="preserve">羽生市</t>
  </si>
  <si>
    <t xml:space="preserve">鴻巣市</t>
  </si>
  <si>
    <t xml:space="preserve">深谷市</t>
  </si>
  <si>
    <t xml:space="preserve">上尾市</t>
  </si>
  <si>
    <t xml:space="preserve">草加市</t>
  </si>
  <si>
    <t xml:space="preserve">越谷市</t>
  </si>
  <si>
    <t xml:space="preserve">蕨市</t>
  </si>
  <si>
    <t xml:space="preserve">戸田市</t>
  </si>
  <si>
    <t xml:space="preserve">入間市</t>
  </si>
  <si>
    <t xml:space="preserve">朝霞市</t>
  </si>
  <si>
    <t xml:space="preserve">志木市</t>
  </si>
  <si>
    <t xml:space="preserve">和光市</t>
  </si>
  <si>
    <t xml:space="preserve">新座市</t>
  </si>
  <si>
    <t xml:space="preserve">桶川市</t>
  </si>
  <si>
    <t xml:space="preserve">久喜市</t>
  </si>
  <si>
    <t xml:space="preserve">北本市</t>
  </si>
  <si>
    <t xml:space="preserve">八潮市</t>
  </si>
  <si>
    <t xml:space="preserve">富士見市</t>
  </si>
  <si>
    <t xml:space="preserve">三郷市</t>
  </si>
  <si>
    <t xml:space="preserve">蓮田市</t>
  </si>
  <si>
    <t xml:space="preserve">坂戸市</t>
  </si>
  <si>
    <t xml:space="preserve">幸手市</t>
  </si>
  <si>
    <t xml:space="preserve">鶴ヶ島市</t>
  </si>
  <si>
    <t xml:space="preserve">日高市</t>
  </si>
  <si>
    <t xml:space="preserve">吉川市</t>
  </si>
  <si>
    <t xml:space="preserve">ふじみ野市</t>
  </si>
  <si>
    <t xml:space="preserve">白岡市</t>
  </si>
  <si>
    <t xml:space="preserve">伊奈町</t>
  </si>
  <si>
    <t xml:space="preserve">三芳町</t>
  </si>
  <si>
    <t xml:space="preserve">毛呂山町</t>
  </si>
  <si>
    <t xml:space="preserve">越生町</t>
  </si>
  <si>
    <t xml:space="preserve">滑川町</t>
  </si>
  <si>
    <t xml:space="preserve">嵐山町</t>
  </si>
  <si>
    <t xml:space="preserve">小川町</t>
  </si>
  <si>
    <t xml:space="preserve">川島町</t>
  </si>
  <si>
    <t xml:space="preserve">吉見町</t>
  </si>
  <si>
    <t xml:space="preserve">鳩山町</t>
  </si>
  <si>
    <t xml:space="preserve">ときがわ町</t>
  </si>
  <si>
    <t xml:space="preserve">横瀬町</t>
  </si>
  <si>
    <t xml:space="preserve">皆野町</t>
  </si>
  <si>
    <t xml:space="preserve">長瀞町</t>
  </si>
  <si>
    <t xml:space="preserve">小鹿野町</t>
  </si>
  <si>
    <t xml:space="preserve">東秩父村</t>
  </si>
  <si>
    <t xml:space="preserve">神川町</t>
  </si>
  <si>
    <t xml:space="preserve">上里町</t>
  </si>
  <si>
    <t xml:space="preserve">寄居町</t>
  </si>
  <si>
    <t xml:space="preserve">宮代町</t>
  </si>
  <si>
    <t xml:space="preserve">杉戸町</t>
  </si>
  <si>
    <t xml:space="preserve">松伏町</t>
  </si>
  <si>
    <t xml:space="preserve">千葉市</t>
  </si>
  <si>
    <t xml:space="preserve">銚子市</t>
  </si>
  <si>
    <t xml:space="preserve">市川市</t>
  </si>
  <si>
    <t xml:space="preserve">船橋市</t>
  </si>
  <si>
    <t xml:space="preserve">館山市</t>
  </si>
  <si>
    <t xml:space="preserve">木更津市</t>
  </si>
  <si>
    <t xml:space="preserve">松戸市</t>
  </si>
  <si>
    <t xml:space="preserve">野田市</t>
  </si>
  <si>
    <t xml:space="preserve">茂原市</t>
  </si>
  <si>
    <t xml:space="preserve">成田市</t>
  </si>
  <si>
    <t xml:space="preserve">佐倉市</t>
  </si>
  <si>
    <t xml:space="preserve">東金市</t>
  </si>
  <si>
    <t xml:space="preserve">旭市</t>
  </si>
  <si>
    <t xml:space="preserve">習志野市</t>
  </si>
  <si>
    <t xml:space="preserve">柏市</t>
  </si>
  <si>
    <t xml:space="preserve">勝浦市</t>
  </si>
  <si>
    <t xml:space="preserve">市原市</t>
  </si>
  <si>
    <t xml:space="preserve">流山市</t>
  </si>
  <si>
    <t xml:space="preserve">八千代市</t>
  </si>
  <si>
    <t xml:space="preserve">我孫子市</t>
  </si>
  <si>
    <t xml:space="preserve">鴨川市</t>
  </si>
  <si>
    <t xml:space="preserve">鎌ケ谷市</t>
  </si>
  <si>
    <t xml:space="preserve">君津市</t>
  </si>
  <si>
    <t xml:space="preserve">富津市</t>
  </si>
  <si>
    <t xml:space="preserve">浦安市</t>
  </si>
  <si>
    <t xml:space="preserve">四街道市</t>
  </si>
  <si>
    <t xml:space="preserve">袖ケ浦市</t>
  </si>
  <si>
    <t xml:space="preserve">八街市</t>
  </si>
  <si>
    <t xml:space="preserve">印西市</t>
  </si>
  <si>
    <t xml:space="preserve">白井市</t>
  </si>
  <si>
    <t xml:space="preserve">富里市</t>
  </si>
  <si>
    <t xml:space="preserve">南房総市</t>
  </si>
  <si>
    <t xml:space="preserve">匝瑳市</t>
  </si>
  <si>
    <t xml:space="preserve">香取市</t>
  </si>
  <si>
    <t xml:space="preserve">山武市</t>
  </si>
  <si>
    <t xml:space="preserve">いすみ市</t>
  </si>
  <si>
    <t xml:space="preserve">大網白里市</t>
  </si>
  <si>
    <t xml:space="preserve">酒々井町</t>
  </si>
  <si>
    <t xml:space="preserve">栄町</t>
  </si>
  <si>
    <t xml:space="preserve">神崎町</t>
  </si>
  <si>
    <t xml:space="preserve">多古町</t>
  </si>
  <si>
    <t xml:space="preserve">東庄町</t>
  </si>
  <si>
    <t xml:space="preserve">九十九里町</t>
  </si>
  <si>
    <t xml:space="preserve">芝山町</t>
  </si>
  <si>
    <t xml:space="preserve">横芝光町</t>
  </si>
  <si>
    <t xml:space="preserve">一宮町</t>
  </si>
  <si>
    <t xml:space="preserve">睦沢町</t>
  </si>
  <si>
    <t xml:space="preserve">長生村</t>
  </si>
  <si>
    <t xml:space="preserve">白子町</t>
  </si>
  <si>
    <t xml:space="preserve">長柄町</t>
  </si>
  <si>
    <t xml:space="preserve">長南町</t>
  </si>
  <si>
    <t xml:space="preserve">大多喜町</t>
  </si>
  <si>
    <t xml:space="preserve">御宿町</t>
  </si>
  <si>
    <t xml:space="preserve">鋸南町</t>
  </si>
  <si>
    <t xml:space="preserve">千代田区</t>
  </si>
  <si>
    <t xml:space="preserve">中央区</t>
  </si>
  <si>
    <t xml:space="preserve">港区</t>
  </si>
  <si>
    <t xml:space="preserve">新宿区</t>
  </si>
  <si>
    <t xml:space="preserve">文京区</t>
  </si>
  <si>
    <t xml:space="preserve">台東区</t>
  </si>
  <si>
    <t xml:space="preserve">墨田区</t>
  </si>
  <si>
    <t xml:space="preserve">江東区</t>
  </si>
  <si>
    <t xml:space="preserve">品川区</t>
  </si>
  <si>
    <t xml:space="preserve">目黒区</t>
  </si>
  <si>
    <t xml:space="preserve">大田区</t>
  </si>
  <si>
    <t xml:space="preserve">世田谷区</t>
  </si>
  <si>
    <t xml:space="preserve">渋谷区</t>
  </si>
  <si>
    <t xml:space="preserve">中野区</t>
  </si>
  <si>
    <t xml:space="preserve">杉並区</t>
  </si>
  <si>
    <t xml:space="preserve">豊島区</t>
  </si>
  <si>
    <t xml:space="preserve">北区</t>
  </si>
  <si>
    <t xml:space="preserve">荒川区</t>
  </si>
  <si>
    <t xml:space="preserve">板橋区</t>
  </si>
  <si>
    <t xml:space="preserve">練馬区</t>
  </si>
  <si>
    <t xml:space="preserve">足立区</t>
  </si>
  <si>
    <t xml:space="preserve">葛飾区</t>
  </si>
  <si>
    <t xml:space="preserve">江戸川区</t>
  </si>
  <si>
    <t xml:space="preserve">八王子市</t>
  </si>
  <si>
    <t xml:space="preserve">立川市</t>
  </si>
  <si>
    <t xml:space="preserve">武蔵野市</t>
  </si>
  <si>
    <t xml:space="preserve">三鷹市</t>
  </si>
  <si>
    <t xml:space="preserve">青梅市</t>
  </si>
  <si>
    <t xml:space="preserve">府中市</t>
  </si>
  <si>
    <t xml:space="preserve">昭島市</t>
  </si>
  <si>
    <t xml:space="preserve">調布市</t>
  </si>
  <si>
    <t xml:space="preserve">町田市</t>
  </si>
  <si>
    <t xml:space="preserve">小金井市</t>
  </si>
  <si>
    <t xml:space="preserve">小平市</t>
  </si>
  <si>
    <t xml:space="preserve">日野市</t>
  </si>
  <si>
    <t xml:space="preserve">東村山市</t>
  </si>
  <si>
    <t xml:space="preserve">国分寺市</t>
  </si>
  <si>
    <t xml:space="preserve">国立市</t>
  </si>
  <si>
    <t xml:space="preserve">福生市</t>
  </si>
  <si>
    <t xml:space="preserve">狛江市</t>
  </si>
  <si>
    <t xml:space="preserve">東大和市</t>
  </si>
  <si>
    <t xml:space="preserve">清瀬市</t>
  </si>
  <si>
    <t xml:space="preserve">東久留米市</t>
  </si>
  <si>
    <t xml:space="preserve">武蔵村山市</t>
  </si>
  <si>
    <t xml:space="preserve">多摩市</t>
  </si>
  <si>
    <t xml:space="preserve">稲城市</t>
  </si>
  <si>
    <t xml:space="preserve">羽村市</t>
  </si>
  <si>
    <t xml:space="preserve">あきる野市</t>
  </si>
  <si>
    <t xml:space="preserve">西東京市</t>
  </si>
  <si>
    <t xml:space="preserve">瑞穂町</t>
  </si>
  <si>
    <t xml:space="preserve">日の出町</t>
  </si>
  <si>
    <t xml:space="preserve">檜原村</t>
  </si>
  <si>
    <t xml:space="preserve">奥多摩町</t>
  </si>
  <si>
    <t xml:space="preserve">大島町</t>
  </si>
  <si>
    <t xml:space="preserve">利島村</t>
  </si>
  <si>
    <t xml:space="preserve">新島村</t>
  </si>
  <si>
    <t xml:space="preserve">神津島村</t>
  </si>
  <si>
    <t xml:space="preserve">三宅村</t>
  </si>
  <si>
    <t xml:space="preserve">御蔵島村</t>
  </si>
  <si>
    <t xml:space="preserve">八丈町</t>
  </si>
  <si>
    <t xml:space="preserve">青ヶ島村</t>
  </si>
  <si>
    <t xml:space="preserve">小笠原村</t>
  </si>
  <si>
    <t xml:space="preserve">横浜市</t>
  </si>
  <si>
    <t xml:space="preserve">川崎市</t>
  </si>
  <si>
    <t xml:space="preserve">相模原市</t>
  </si>
  <si>
    <t xml:space="preserve">横須賀市</t>
  </si>
  <si>
    <t xml:space="preserve">平塚市</t>
  </si>
  <si>
    <t xml:space="preserve">鎌倉市</t>
  </si>
  <si>
    <t xml:space="preserve">藤沢市</t>
  </si>
  <si>
    <t xml:space="preserve">小田原市</t>
  </si>
  <si>
    <t xml:space="preserve">茅ヶ崎市</t>
  </si>
  <si>
    <t xml:space="preserve">逗子市</t>
  </si>
  <si>
    <t xml:space="preserve">三浦市</t>
  </si>
  <si>
    <t xml:space="preserve">秦野市</t>
  </si>
  <si>
    <t xml:space="preserve">厚木市</t>
  </si>
  <si>
    <t xml:space="preserve">大和市</t>
  </si>
  <si>
    <t xml:space="preserve">伊勢原市</t>
  </si>
  <si>
    <t xml:space="preserve">海老名市</t>
  </si>
  <si>
    <t xml:space="preserve">座間市</t>
  </si>
  <si>
    <t xml:space="preserve">南足柄市</t>
  </si>
  <si>
    <t xml:space="preserve">綾瀬市</t>
  </si>
  <si>
    <t xml:space="preserve">葉山町</t>
  </si>
  <si>
    <t xml:space="preserve">寒川町</t>
  </si>
  <si>
    <t xml:space="preserve">大磯町</t>
  </si>
  <si>
    <t xml:space="preserve">二宮町</t>
  </si>
  <si>
    <t xml:space="preserve">中井町</t>
  </si>
  <si>
    <t xml:space="preserve">大井町</t>
  </si>
  <si>
    <t xml:space="preserve">松田町</t>
  </si>
  <si>
    <t xml:space="preserve">山北町</t>
  </si>
  <si>
    <t xml:space="preserve">開成町</t>
  </si>
  <si>
    <t xml:space="preserve">箱根町</t>
  </si>
  <si>
    <t xml:space="preserve">真鶴町</t>
  </si>
  <si>
    <t xml:space="preserve">湯河原町</t>
  </si>
  <si>
    <t xml:space="preserve">愛川町</t>
  </si>
  <si>
    <t xml:space="preserve">清川村</t>
  </si>
  <si>
    <t xml:space="preserve">新潟市</t>
  </si>
  <si>
    <t xml:space="preserve">長岡市</t>
  </si>
  <si>
    <t xml:space="preserve">三条市</t>
  </si>
  <si>
    <t xml:space="preserve">柏崎市</t>
  </si>
  <si>
    <t xml:space="preserve">新発田市</t>
  </si>
  <si>
    <t xml:space="preserve">小千谷市</t>
  </si>
  <si>
    <t xml:space="preserve">加茂市</t>
  </si>
  <si>
    <t xml:space="preserve">十日町市</t>
  </si>
  <si>
    <t xml:space="preserve">見附市</t>
  </si>
  <si>
    <t xml:space="preserve">村上市</t>
  </si>
  <si>
    <t xml:space="preserve">燕市</t>
  </si>
  <si>
    <t xml:space="preserve">糸魚川市</t>
  </si>
  <si>
    <t xml:space="preserve">妙高市</t>
  </si>
  <si>
    <t xml:space="preserve">五泉市</t>
  </si>
  <si>
    <t xml:space="preserve">上越市</t>
  </si>
  <si>
    <t xml:space="preserve">阿賀野市</t>
  </si>
  <si>
    <t xml:space="preserve">佐渡市</t>
  </si>
  <si>
    <t xml:space="preserve">魚沼市</t>
  </si>
  <si>
    <t xml:space="preserve">南魚沼市</t>
  </si>
  <si>
    <t xml:space="preserve">胎内市</t>
  </si>
  <si>
    <t xml:space="preserve">聖籠町</t>
  </si>
  <si>
    <t xml:space="preserve">弥彦村</t>
  </si>
  <si>
    <t xml:space="preserve">田上町</t>
  </si>
  <si>
    <t xml:space="preserve">阿賀町</t>
  </si>
  <si>
    <t xml:space="preserve">出雲崎町</t>
  </si>
  <si>
    <t xml:space="preserve">湯沢町</t>
  </si>
  <si>
    <t xml:space="preserve">津南町</t>
  </si>
  <si>
    <t xml:space="preserve">刈羽村</t>
  </si>
  <si>
    <t xml:space="preserve">関川村</t>
  </si>
  <si>
    <t xml:space="preserve">粟島浦村</t>
  </si>
  <si>
    <t xml:space="preserve">富山市</t>
  </si>
  <si>
    <t xml:space="preserve">高岡市</t>
  </si>
  <si>
    <t xml:space="preserve">魚津市</t>
  </si>
  <si>
    <t xml:space="preserve">氷見市</t>
  </si>
  <si>
    <t xml:space="preserve">滑川市</t>
  </si>
  <si>
    <t xml:space="preserve">黒部市</t>
  </si>
  <si>
    <t xml:space="preserve">砺波市</t>
  </si>
  <si>
    <t xml:space="preserve">小矢部市</t>
  </si>
  <si>
    <t xml:space="preserve">南砺市</t>
  </si>
  <si>
    <t xml:space="preserve">射水市</t>
  </si>
  <si>
    <t xml:space="preserve">舟橋村</t>
  </si>
  <si>
    <t xml:space="preserve">上市町</t>
  </si>
  <si>
    <t xml:space="preserve">立山町</t>
  </si>
  <si>
    <t xml:space="preserve">入善町</t>
  </si>
  <si>
    <t xml:space="preserve">金沢市</t>
  </si>
  <si>
    <t xml:space="preserve">七尾市</t>
  </si>
  <si>
    <t xml:space="preserve">小松市</t>
  </si>
  <si>
    <t xml:space="preserve">輪島市</t>
  </si>
  <si>
    <t xml:space="preserve">珠洲市</t>
  </si>
  <si>
    <t xml:space="preserve">加賀市</t>
  </si>
  <si>
    <t xml:space="preserve">羽咋市</t>
  </si>
  <si>
    <t xml:space="preserve">かほく市</t>
  </si>
  <si>
    <t xml:space="preserve">白山市</t>
  </si>
  <si>
    <t xml:space="preserve">能美市</t>
  </si>
  <si>
    <t xml:space="preserve">野々市市</t>
  </si>
  <si>
    <t xml:space="preserve">川北町</t>
  </si>
  <si>
    <t xml:space="preserve">津幡町</t>
  </si>
  <si>
    <t xml:space="preserve">内灘町</t>
  </si>
  <si>
    <t xml:space="preserve">志賀町</t>
  </si>
  <si>
    <t xml:space="preserve">宝達志水町</t>
  </si>
  <si>
    <t xml:space="preserve">中能登町</t>
  </si>
  <si>
    <t xml:space="preserve">穴水町</t>
  </si>
  <si>
    <t xml:space="preserve">能登町</t>
  </si>
  <si>
    <t xml:space="preserve">福井市</t>
  </si>
  <si>
    <t xml:space="preserve">敦賀市</t>
  </si>
  <si>
    <t xml:space="preserve">小浜市</t>
  </si>
  <si>
    <t xml:space="preserve">大野市</t>
  </si>
  <si>
    <t xml:space="preserve">勝山市</t>
  </si>
  <si>
    <t xml:space="preserve">鯖江市</t>
  </si>
  <si>
    <t xml:space="preserve">あわら市</t>
  </si>
  <si>
    <t xml:space="preserve">越前市</t>
  </si>
  <si>
    <t xml:space="preserve">坂井市</t>
  </si>
  <si>
    <t xml:space="preserve">永平寺町</t>
  </si>
  <si>
    <t xml:space="preserve">南越前町</t>
  </si>
  <si>
    <t xml:space="preserve">越前町</t>
  </si>
  <si>
    <t xml:space="preserve">美浜町</t>
  </si>
  <si>
    <t xml:space="preserve">高浜町</t>
  </si>
  <si>
    <t xml:space="preserve">おおい町</t>
  </si>
  <si>
    <t xml:space="preserve">若狭町</t>
  </si>
  <si>
    <t xml:space="preserve">甲府市</t>
  </si>
  <si>
    <t xml:space="preserve">富士吉田市</t>
  </si>
  <si>
    <t xml:space="preserve">都留市</t>
  </si>
  <si>
    <t xml:space="preserve">山梨市</t>
  </si>
  <si>
    <t xml:space="preserve">大月市</t>
  </si>
  <si>
    <t xml:space="preserve">韮崎市</t>
  </si>
  <si>
    <t xml:space="preserve">南アルプス市</t>
  </si>
  <si>
    <t xml:space="preserve">北杜市</t>
  </si>
  <si>
    <t xml:space="preserve">甲斐市</t>
  </si>
  <si>
    <t xml:space="preserve">笛吹市</t>
  </si>
  <si>
    <t xml:space="preserve">上野原市</t>
  </si>
  <si>
    <t xml:space="preserve">甲州市</t>
  </si>
  <si>
    <t xml:space="preserve">中央市</t>
  </si>
  <si>
    <t xml:space="preserve">市川三郷町</t>
  </si>
  <si>
    <t xml:space="preserve">早川町</t>
  </si>
  <si>
    <t xml:space="preserve">身延町</t>
  </si>
  <si>
    <t xml:space="preserve">富士川町</t>
  </si>
  <si>
    <t xml:space="preserve">昭和町</t>
  </si>
  <si>
    <t xml:space="preserve">道志村</t>
  </si>
  <si>
    <t xml:space="preserve">西桂町</t>
  </si>
  <si>
    <t xml:space="preserve">忍野村</t>
  </si>
  <si>
    <t xml:space="preserve">山中湖村</t>
  </si>
  <si>
    <t xml:space="preserve">鳴沢村</t>
  </si>
  <si>
    <t xml:space="preserve">富士河口湖町</t>
  </si>
  <si>
    <t xml:space="preserve">小菅村</t>
  </si>
  <si>
    <t xml:space="preserve">丹波山村</t>
  </si>
  <si>
    <t xml:space="preserve">長野市</t>
  </si>
  <si>
    <t xml:space="preserve">松本市</t>
  </si>
  <si>
    <t xml:space="preserve">上田市</t>
  </si>
  <si>
    <t xml:space="preserve">岡谷市</t>
  </si>
  <si>
    <t xml:space="preserve">飯田市</t>
  </si>
  <si>
    <t xml:space="preserve">諏訪市</t>
  </si>
  <si>
    <t xml:space="preserve">須坂市</t>
  </si>
  <si>
    <t xml:space="preserve">小諸市</t>
  </si>
  <si>
    <t xml:space="preserve">伊那市</t>
  </si>
  <si>
    <t xml:space="preserve">駒ヶ根市</t>
  </si>
  <si>
    <t xml:space="preserve">中野市</t>
  </si>
  <si>
    <t xml:space="preserve">大町市</t>
  </si>
  <si>
    <t xml:space="preserve">飯山市</t>
  </si>
  <si>
    <t xml:space="preserve">茅野市</t>
  </si>
  <si>
    <t xml:space="preserve">塩尻市</t>
  </si>
  <si>
    <t xml:space="preserve">佐久市</t>
  </si>
  <si>
    <t xml:space="preserve">千曲市</t>
  </si>
  <si>
    <t xml:space="preserve">東御市</t>
  </si>
  <si>
    <t xml:space="preserve">安曇野市</t>
  </si>
  <si>
    <t xml:space="preserve">小海町</t>
  </si>
  <si>
    <t xml:space="preserve">川上村</t>
  </si>
  <si>
    <t xml:space="preserve">南相木村</t>
  </si>
  <si>
    <t xml:space="preserve">北相木村</t>
  </si>
  <si>
    <t xml:space="preserve">佐久穂町</t>
  </si>
  <si>
    <t xml:space="preserve">軽井沢町</t>
  </si>
  <si>
    <t xml:space="preserve">御代田町</t>
  </si>
  <si>
    <t xml:space="preserve">立科町</t>
  </si>
  <si>
    <t xml:space="preserve">青木村</t>
  </si>
  <si>
    <t xml:space="preserve">長和町</t>
  </si>
  <si>
    <t xml:space="preserve">下諏訪町</t>
  </si>
  <si>
    <t xml:space="preserve">富士見町</t>
  </si>
  <si>
    <t xml:space="preserve">原村</t>
  </si>
  <si>
    <t xml:space="preserve">辰野町</t>
  </si>
  <si>
    <t xml:space="preserve">箕輪町</t>
  </si>
  <si>
    <t xml:space="preserve">飯島町</t>
  </si>
  <si>
    <t xml:space="preserve">南箕輪村</t>
  </si>
  <si>
    <t xml:space="preserve">中川村</t>
  </si>
  <si>
    <t xml:space="preserve">宮田村</t>
  </si>
  <si>
    <t xml:space="preserve">松川町</t>
  </si>
  <si>
    <t xml:space="preserve">高森町</t>
  </si>
  <si>
    <t xml:space="preserve">阿南町</t>
  </si>
  <si>
    <t xml:space="preserve">阿智村</t>
  </si>
  <si>
    <t xml:space="preserve">平谷村</t>
  </si>
  <si>
    <t xml:space="preserve">根羽村</t>
  </si>
  <si>
    <t xml:space="preserve">下條村</t>
  </si>
  <si>
    <t xml:space="preserve">売木村</t>
  </si>
  <si>
    <t xml:space="preserve">天龍村</t>
  </si>
  <si>
    <t xml:space="preserve">泰阜村</t>
  </si>
  <si>
    <t xml:space="preserve">喬木村</t>
  </si>
  <si>
    <t xml:space="preserve">豊丘村</t>
  </si>
  <si>
    <t xml:space="preserve">大鹿村</t>
  </si>
  <si>
    <t xml:space="preserve">上松町</t>
  </si>
  <si>
    <t xml:space="preserve">南木曽町</t>
  </si>
  <si>
    <t xml:space="preserve">木祖村</t>
  </si>
  <si>
    <t xml:space="preserve">王滝村</t>
  </si>
  <si>
    <t xml:space="preserve">大桑村</t>
  </si>
  <si>
    <t xml:space="preserve">木曽町</t>
  </si>
  <si>
    <t xml:space="preserve">麻績村</t>
  </si>
  <si>
    <t xml:space="preserve">生坂村</t>
  </si>
  <si>
    <t xml:space="preserve">山形村</t>
  </si>
  <si>
    <t xml:space="preserve">朝日村</t>
  </si>
  <si>
    <t xml:space="preserve">筑北村</t>
  </si>
  <si>
    <t xml:space="preserve">松川村</t>
  </si>
  <si>
    <t xml:space="preserve">白馬村</t>
  </si>
  <si>
    <t xml:space="preserve">小谷村</t>
  </si>
  <si>
    <t xml:space="preserve">坂城町</t>
  </si>
  <si>
    <t xml:space="preserve">小布施町</t>
  </si>
  <si>
    <t xml:space="preserve">山ノ内町</t>
  </si>
  <si>
    <t xml:space="preserve">木島平村</t>
  </si>
  <si>
    <t xml:space="preserve">野沢温泉村</t>
  </si>
  <si>
    <t xml:space="preserve">信濃町</t>
  </si>
  <si>
    <t xml:space="preserve">小川村</t>
  </si>
  <si>
    <t xml:space="preserve">飯綱町</t>
  </si>
  <si>
    <t xml:space="preserve">栄村</t>
  </si>
  <si>
    <t xml:space="preserve">岐阜市</t>
  </si>
  <si>
    <t xml:space="preserve">大垣市</t>
  </si>
  <si>
    <t xml:space="preserve">高山市</t>
  </si>
  <si>
    <t xml:space="preserve">多治見市</t>
  </si>
  <si>
    <t xml:space="preserve">関市</t>
  </si>
  <si>
    <t xml:space="preserve">中津川市</t>
  </si>
  <si>
    <t xml:space="preserve">美濃市</t>
  </si>
  <si>
    <t xml:space="preserve">瑞浪市</t>
  </si>
  <si>
    <t xml:space="preserve">羽島市</t>
  </si>
  <si>
    <t xml:space="preserve">恵那市</t>
  </si>
  <si>
    <t xml:space="preserve">美濃加茂市</t>
  </si>
  <si>
    <t xml:space="preserve">土岐市</t>
  </si>
  <si>
    <t xml:space="preserve">各務原市</t>
  </si>
  <si>
    <t xml:space="preserve">可児市</t>
  </si>
  <si>
    <t xml:space="preserve">山県市</t>
  </si>
  <si>
    <t xml:space="preserve">瑞穂市</t>
  </si>
  <si>
    <t xml:space="preserve">飛騨市</t>
  </si>
  <si>
    <t xml:space="preserve">本巣市</t>
  </si>
  <si>
    <t xml:space="preserve">郡上市</t>
  </si>
  <si>
    <t xml:space="preserve">下呂市</t>
  </si>
  <si>
    <t xml:space="preserve">海津市</t>
  </si>
  <si>
    <t xml:space="preserve">岐南町</t>
  </si>
  <si>
    <t xml:space="preserve">笠松町</t>
  </si>
  <si>
    <t xml:space="preserve">養老町</t>
  </si>
  <si>
    <t xml:space="preserve">垂井町</t>
  </si>
  <si>
    <t xml:space="preserve">関ケ原町</t>
  </si>
  <si>
    <t xml:space="preserve">神戸町</t>
  </si>
  <si>
    <t xml:space="preserve">輪之内町</t>
  </si>
  <si>
    <t xml:space="preserve">安八町</t>
  </si>
  <si>
    <t xml:space="preserve">揖斐川町</t>
  </si>
  <si>
    <t xml:space="preserve">大野町</t>
  </si>
  <si>
    <t xml:space="preserve">北方町</t>
  </si>
  <si>
    <t xml:space="preserve">坂祝町</t>
  </si>
  <si>
    <t xml:space="preserve">富加町</t>
  </si>
  <si>
    <t xml:space="preserve">川辺町</t>
  </si>
  <si>
    <t xml:space="preserve">七宗町</t>
  </si>
  <si>
    <t xml:space="preserve">八百津町</t>
  </si>
  <si>
    <t xml:space="preserve">白川町</t>
  </si>
  <si>
    <t xml:space="preserve">東白川村</t>
  </si>
  <si>
    <t xml:space="preserve">御嵩町</t>
  </si>
  <si>
    <t xml:space="preserve">白川村</t>
  </si>
  <si>
    <t xml:space="preserve">静岡市</t>
  </si>
  <si>
    <t xml:space="preserve">浜松市</t>
  </si>
  <si>
    <t xml:space="preserve">沼津市</t>
  </si>
  <si>
    <t xml:space="preserve">熱海市</t>
  </si>
  <si>
    <t xml:space="preserve">三島市</t>
  </si>
  <si>
    <t xml:space="preserve">富士宮市</t>
  </si>
  <si>
    <t xml:space="preserve">伊東市</t>
  </si>
  <si>
    <t xml:space="preserve">島田市</t>
  </si>
  <si>
    <t xml:space="preserve">富士市</t>
  </si>
  <si>
    <t xml:space="preserve">磐田市</t>
  </si>
  <si>
    <t xml:space="preserve">焼津市</t>
  </si>
  <si>
    <t xml:space="preserve">掛川市</t>
  </si>
  <si>
    <t xml:space="preserve">藤枝市</t>
  </si>
  <si>
    <t xml:space="preserve">御殿場市</t>
  </si>
  <si>
    <t xml:space="preserve">袋井市</t>
  </si>
  <si>
    <t xml:space="preserve">下田市</t>
  </si>
  <si>
    <t xml:space="preserve">裾野市</t>
  </si>
  <si>
    <t xml:space="preserve">湖西市</t>
  </si>
  <si>
    <t xml:space="preserve">伊豆市</t>
  </si>
  <si>
    <t xml:space="preserve">御前崎市</t>
  </si>
  <si>
    <t xml:space="preserve">菊川市</t>
  </si>
  <si>
    <t xml:space="preserve">伊豆の国市</t>
  </si>
  <si>
    <t xml:space="preserve">牧之原市</t>
  </si>
  <si>
    <t xml:space="preserve">東伊豆町</t>
  </si>
  <si>
    <t xml:space="preserve">河津町</t>
  </si>
  <si>
    <t xml:space="preserve">南伊豆町</t>
  </si>
  <si>
    <t xml:space="preserve">松崎町</t>
  </si>
  <si>
    <t xml:space="preserve">西伊豆町</t>
  </si>
  <si>
    <t xml:space="preserve">函南町</t>
  </si>
  <si>
    <t xml:space="preserve">長泉町</t>
  </si>
  <si>
    <t xml:space="preserve">小山町</t>
  </si>
  <si>
    <t xml:space="preserve">吉田町</t>
  </si>
  <si>
    <t xml:space="preserve">川根本町</t>
  </si>
  <si>
    <t xml:space="preserve">名古屋市</t>
  </si>
  <si>
    <t xml:space="preserve">豊橋市</t>
  </si>
  <si>
    <t xml:space="preserve">岡崎市</t>
  </si>
  <si>
    <t xml:space="preserve">一宮市</t>
  </si>
  <si>
    <t xml:space="preserve">瀬戸市</t>
  </si>
  <si>
    <t xml:space="preserve">半田市</t>
  </si>
  <si>
    <t xml:space="preserve">春日井市</t>
  </si>
  <si>
    <t xml:space="preserve">豊川市</t>
  </si>
  <si>
    <t xml:space="preserve">津島市</t>
  </si>
  <si>
    <t xml:space="preserve">碧南市</t>
  </si>
  <si>
    <t xml:space="preserve">刈谷市</t>
  </si>
  <si>
    <t xml:space="preserve">豊田市</t>
  </si>
  <si>
    <t xml:space="preserve">安城市</t>
  </si>
  <si>
    <t xml:space="preserve">西尾市</t>
  </si>
  <si>
    <t xml:space="preserve">蒲郡市</t>
  </si>
  <si>
    <t xml:space="preserve">犬山市</t>
  </si>
  <si>
    <t xml:space="preserve">常滑市</t>
  </si>
  <si>
    <t xml:space="preserve">江南市</t>
  </si>
  <si>
    <t xml:space="preserve">小牧市</t>
  </si>
  <si>
    <t xml:space="preserve">稲沢市</t>
  </si>
  <si>
    <t xml:space="preserve">新城市</t>
  </si>
  <si>
    <t xml:space="preserve">東海市</t>
  </si>
  <si>
    <t xml:space="preserve">大府市</t>
  </si>
  <si>
    <t xml:space="preserve">知多市</t>
  </si>
  <si>
    <t xml:space="preserve">知立市</t>
  </si>
  <si>
    <t xml:space="preserve">尾張旭市</t>
  </si>
  <si>
    <t xml:space="preserve">高浜市</t>
  </si>
  <si>
    <t xml:space="preserve">岩倉市</t>
  </si>
  <si>
    <t xml:space="preserve">豊明市</t>
  </si>
  <si>
    <t xml:space="preserve">日進市</t>
  </si>
  <si>
    <t xml:space="preserve">田原市</t>
  </si>
  <si>
    <t xml:space="preserve">愛西市</t>
  </si>
  <si>
    <t xml:space="preserve">清須市</t>
  </si>
  <si>
    <t xml:space="preserve">北名古屋市</t>
  </si>
  <si>
    <t xml:space="preserve">弥富市</t>
  </si>
  <si>
    <t xml:space="preserve">みよし市</t>
  </si>
  <si>
    <t xml:space="preserve">あま市</t>
  </si>
  <si>
    <t xml:space="preserve">長久手市</t>
  </si>
  <si>
    <t xml:space="preserve">東郷町</t>
  </si>
  <si>
    <t xml:space="preserve">豊山町</t>
  </si>
  <si>
    <t xml:space="preserve">大口町</t>
  </si>
  <si>
    <t xml:space="preserve">扶桑町</t>
  </si>
  <si>
    <t xml:space="preserve">大治町</t>
  </si>
  <si>
    <t xml:space="preserve">蟹江町</t>
  </si>
  <si>
    <t xml:space="preserve">飛島村</t>
  </si>
  <si>
    <t xml:space="preserve">阿久比町</t>
  </si>
  <si>
    <t xml:space="preserve">東浦町</t>
  </si>
  <si>
    <t xml:space="preserve">南知多町</t>
  </si>
  <si>
    <t xml:space="preserve">武豊町</t>
  </si>
  <si>
    <t xml:space="preserve">幸田町</t>
  </si>
  <si>
    <t xml:space="preserve">設楽町</t>
  </si>
  <si>
    <t xml:space="preserve">東栄町</t>
  </si>
  <si>
    <t xml:space="preserve">豊根村</t>
  </si>
  <si>
    <t xml:space="preserve">津市</t>
  </si>
  <si>
    <t xml:space="preserve">四日市市</t>
  </si>
  <si>
    <t xml:space="preserve">伊勢市</t>
  </si>
  <si>
    <t xml:space="preserve">松阪市</t>
  </si>
  <si>
    <t xml:space="preserve">桑名市</t>
  </si>
  <si>
    <t xml:space="preserve">鈴鹿市</t>
  </si>
  <si>
    <t xml:space="preserve">名張市</t>
  </si>
  <si>
    <t xml:space="preserve">尾鷲市</t>
  </si>
  <si>
    <t xml:space="preserve">亀山市</t>
  </si>
  <si>
    <t xml:space="preserve">鳥羽市</t>
  </si>
  <si>
    <t xml:space="preserve">熊野市</t>
  </si>
  <si>
    <t xml:space="preserve">いなべ市</t>
  </si>
  <si>
    <t xml:space="preserve">志摩市</t>
  </si>
  <si>
    <t xml:space="preserve">伊賀市</t>
  </si>
  <si>
    <t xml:space="preserve">木曽岬町</t>
  </si>
  <si>
    <t xml:space="preserve">東員町</t>
  </si>
  <si>
    <t xml:space="preserve">菰野町</t>
  </si>
  <si>
    <t xml:space="preserve">川越町</t>
  </si>
  <si>
    <t xml:space="preserve">多気町</t>
  </si>
  <si>
    <t xml:space="preserve">大台町</t>
  </si>
  <si>
    <t xml:space="preserve">玉城町</t>
  </si>
  <si>
    <t xml:space="preserve">度会町</t>
  </si>
  <si>
    <t xml:space="preserve">大紀町</t>
  </si>
  <si>
    <t xml:space="preserve">南伊勢町</t>
  </si>
  <si>
    <t xml:space="preserve">紀北町</t>
  </si>
  <si>
    <t xml:space="preserve">御浜町</t>
  </si>
  <si>
    <t xml:space="preserve">紀宝町</t>
  </si>
  <si>
    <t xml:space="preserve">大津市</t>
  </si>
  <si>
    <t xml:space="preserve">彦根市</t>
  </si>
  <si>
    <t xml:space="preserve">長浜市</t>
  </si>
  <si>
    <t xml:space="preserve">近江八幡市</t>
  </si>
  <si>
    <t xml:space="preserve">草津市</t>
  </si>
  <si>
    <t xml:space="preserve">守山市</t>
  </si>
  <si>
    <t xml:space="preserve">栗東市</t>
  </si>
  <si>
    <t xml:space="preserve">甲賀市</t>
  </si>
  <si>
    <t xml:space="preserve">野洲市</t>
  </si>
  <si>
    <t xml:space="preserve">湖南市</t>
  </si>
  <si>
    <t xml:space="preserve">高島市</t>
  </si>
  <si>
    <t xml:space="preserve">東近江市</t>
  </si>
  <si>
    <t xml:space="preserve">米原市</t>
  </si>
  <si>
    <t xml:space="preserve">日野町</t>
  </si>
  <si>
    <t xml:space="preserve">竜王町</t>
  </si>
  <si>
    <t xml:space="preserve">愛荘町</t>
  </si>
  <si>
    <t xml:space="preserve">豊郷町</t>
  </si>
  <si>
    <t xml:space="preserve">甲良町</t>
  </si>
  <si>
    <t xml:space="preserve">多賀町</t>
  </si>
  <si>
    <t xml:space="preserve">京都市</t>
  </si>
  <si>
    <t xml:space="preserve">福知山市</t>
  </si>
  <si>
    <t xml:space="preserve">舞鶴市</t>
  </si>
  <si>
    <t xml:space="preserve">綾部市</t>
  </si>
  <si>
    <t xml:space="preserve">宇治市</t>
  </si>
  <si>
    <t xml:space="preserve">宮津市</t>
  </si>
  <si>
    <t xml:space="preserve">亀岡市</t>
  </si>
  <si>
    <t xml:space="preserve">城陽市</t>
  </si>
  <si>
    <t xml:space="preserve">向日市</t>
  </si>
  <si>
    <t xml:space="preserve">長岡京市</t>
  </si>
  <si>
    <t xml:space="preserve">八幡市</t>
  </si>
  <si>
    <t xml:space="preserve">京田辺市</t>
  </si>
  <si>
    <t xml:space="preserve">京丹後市</t>
  </si>
  <si>
    <t xml:space="preserve">南丹市</t>
  </si>
  <si>
    <t xml:space="preserve">木津川市</t>
  </si>
  <si>
    <t xml:space="preserve">大山崎町</t>
  </si>
  <si>
    <t xml:space="preserve">久御山町</t>
  </si>
  <si>
    <t xml:space="preserve">井手町</t>
  </si>
  <si>
    <t xml:space="preserve">宇治田原町</t>
  </si>
  <si>
    <t xml:space="preserve">笠置町</t>
  </si>
  <si>
    <t xml:space="preserve">和束町</t>
  </si>
  <si>
    <t xml:space="preserve">精華町</t>
  </si>
  <si>
    <t xml:space="preserve">南山城村</t>
  </si>
  <si>
    <t xml:space="preserve">京丹波町</t>
  </si>
  <si>
    <t xml:space="preserve">伊根町</t>
  </si>
  <si>
    <t xml:space="preserve">与謝野町</t>
  </si>
  <si>
    <t xml:space="preserve">大阪市</t>
  </si>
  <si>
    <t xml:space="preserve">堺市</t>
  </si>
  <si>
    <t xml:space="preserve">岸和田市</t>
  </si>
  <si>
    <t xml:space="preserve">豊中市</t>
  </si>
  <si>
    <t xml:space="preserve">池田市</t>
  </si>
  <si>
    <t xml:space="preserve">吹田市</t>
  </si>
  <si>
    <t xml:space="preserve">泉大津市</t>
  </si>
  <si>
    <t xml:space="preserve">高槻市</t>
  </si>
  <si>
    <t xml:space="preserve">貝塚市</t>
  </si>
  <si>
    <t xml:space="preserve">守口市</t>
  </si>
  <si>
    <t xml:space="preserve">枚方市</t>
  </si>
  <si>
    <t xml:space="preserve">茨木市</t>
  </si>
  <si>
    <t xml:space="preserve">八尾市</t>
  </si>
  <si>
    <t xml:space="preserve">泉佐野市</t>
  </si>
  <si>
    <t xml:space="preserve">富田林市</t>
  </si>
  <si>
    <t xml:space="preserve">寝屋川市</t>
  </si>
  <si>
    <t xml:space="preserve">河内長野市</t>
  </si>
  <si>
    <t xml:space="preserve">松原市</t>
  </si>
  <si>
    <t xml:space="preserve">大東市</t>
  </si>
  <si>
    <t xml:space="preserve">和泉市</t>
  </si>
  <si>
    <t xml:space="preserve">箕面市</t>
  </si>
  <si>
    <t xml:space="preserve">柏原市</t>
  </si>
  <si>
    <t xml:space="preserve">羽曳野市</t>
  </si>
  <si>
    <t xml:space="preserve">門真市</t>
  </si>
  <si>
    <t xml:space="preserve">摂津市</t>
  </si>
  <si>
    <t xml:space="preserve">高石市</t>
  </si>
  <si>
    <t xml:space="preserve">藤井寺市</t>
  </si>
  <si>
    <t xml:space="preserve">東大阪市</t>
  </si>
  <si>
    <t xml:space="preserve">泉南市</t>
  </si>
  <si>
    <t xml:space="preserve">四條畷市</t>
  </si>
  <si>
    <t xml:space="preserve">交野市</t>
  </si>
  <si>
    <t xml:space="preserve">大阪狭山市</t>
  </si>
  <si>
    <t xml:space="preserve">阪南市</t>
  </si>
  <si>
    <t xml:space="preserve">島本町</t>
  </si>
  <si>
    <t xml:space="preserve">豊能町</t>
  </si>
  <si>
    <t xml:space="preserve">能勢町</t>
  </si>
  <si>
    <t xml:space="preserve">忠岡町</t>
  </si>
  <si>
    <t xml:space="preserve">熊取町</t>
  </si>
  <si>
    <t xml:space="preserve">田尻町</t>
  </si>
  <si>
    <t xml:space="preserve">岬町</t>
  </si>
  <si>
    <t xml:space="preserve">太子町</t>
  </si>
  <si>
    <t xml:space="preserve">河南町</t>
  </si>
  <si>
    <t xml:space="preserve">千早赤阪村</t>
  </si>
  <si>
    <t xml:space="preserve">神戸市</t>
  </si>
  <si>
    <t xml:space="preserve">姫路市</t>
  </si>
  <si>
    <t xml:space="preserve">尼崎市</t>
  </si>
  <si>
    <t xml:space="preserve">明石市</t>
  </si>
  <si>
    <t xml:space="preserve">西宮市</t>
  </si>
  <si>
    <t xml:space="preserve">洲本市</t>
  </si>
  <si>
    <t xml:space="preserve">芦屋市</t>
  </si>
  <si>
    <t xml:space="preserve">伊丹市</t>
  </si>
  <si>
    <t xml:space="preserve">相生市</t>
  </si>
  <si>
    <t xml:space="preserve">豊岡市</t>
  </si>
  <si>
    <t xml:space="preserve">加古川市</t>
  </si>
  <si>
    <t xml:space="preserve">赤穂市</t>
  </si>
  <si>
    <t xml:space="preserve">西脇市</t>
  </si>
  <si>
    <t xml:space="preserve">宝塚市</t>
  </si>
  <si>
    <t xml:space="preserve">三木市</t>
  </si>
  <si>
    <t xml:space="preserve">高砂市</t>
  </si>
  <si>
    <t xml:space="preserve">川西市</t>
  </si>
  <si>
    <t xml:space="preserve">小野市</t>
  </si>
  <si>
    <t xml:space="preserve">三田市</t>
  </si>
  <si>
    <t xml:space="preserve">加西市</t>
  </si>
  <si>
    <t xml:space="preserve">丹波篠山市</t>
  </si>
  <si>
    <t xml:space="preserve">養父市</t>
  </si>
  <si>
    <t xml:space="preserve">丹波市</t>
  </si>
  <si>
    <t xml:space="preserve">南あわじ市</t>
  </si>
  <si>
    <t xml:space="preserve">朝来市</t>
  </si>
  <si>
    <t xml:space="preserve">淡路市</t>
  </si>
  <si>
    <t xml:space="preserve">宍粟市</t>
  </si>
  <si>
    <t xml:space="preserve">加東市</t>
  </si>
  <si>
    <t xml:space="preserve">たつの市</t>
  </si>
  <si>
    <t xml:space="preserve">猪名川町</t>
  </si>
  <si>
    <t xml:space="preserve">多可町</t>
  </si>
  <si>
    <t xml:space="preserve">稲美町</t>
  </si>
  <si>
    <t xml:space="preserve">播磨町</t>
  </si>
  <si>
    <t xml:space="preserve">市川町</t>
  </si>
  <si>
    <t xml:space="preserve">福崎町</t>
  </si>
  <si>
    <t xml:space="preserve">神河町</t>
  </si>
  <si>
    <t xml:space="preserve">上郡町</t>
  </si>
  <si>
    <t xml:space="preserve">佐用町</t>
  </si>
  <si>
    <t xml:space="preserve">香美町</t>
  </si>
  <si>
    <t xml:space="preserve">新温泉町</t>
  </si>
  <si>
    <t xml:space="preserve">奈良市</t>
  </si>
  <si>
    <t xml:space="preserve">大和高田市</t>
  </si>
  <si>
    <t xml:space="preserve">大和郡山市</t>
  </si>
  <si>
    <t xml:space="preserve">天理市</t>
  </si>
  <si>
    <t xml:space="preserve">橿原市</t>
  </si>
  <si>
    <t xml:space="preserve">桜井市</t>
  </si>
  <si>
    <t xml:space="preserve">五條市</t>
  </si>
  <si>
    <t xml:space="preserve">御所市</t>
  </si>
  <si>
    <t xml:space="preserve">生駒市</t>
  </si>
  <si>
    <t xml:space="preserve">香芝市</t>
  </si>
  <si>
    <t xml:space="preserve">葛城市</t>
  </si>
  <si>
    <t xml:space="preserve">宇陀市</t>
  </si>
  <si>
    <t xml:space="preserve">山添村</t>
  </si>
  <si>
    <t xml:space="preserve">平群町</t>
  </si>
  <si>
    <t xml:space="preserve">三郷町</t>
  </si>
  <si>
    <t xml:space="preserve">斑鳩町</t>
  </si>
  <si>
    <t xml:space="preserve">安堵町</t>
  </si>
  <si>
    <t xml:space="preserve">三宅町</t>
  </si>
  <si>
    <t xml:space="preserve">田原本町</t>
  </si>
  <si>
    <t xml:space="preserve">曽爾村</t>
  </si>
  <si>
    <t xml:space="preserve">御杖村</t>
  </si>
  <si>
    <t xml:space="preserve">高取町</t>
  </si>
  <si>
    <t xml:space="preserve">明日香村</t>
  </si>
  <si>
    <t xml:space="preserve">上牧町</t>
  </si>
  <si>
    <t xml:space="preserve">王寺町</t>
  </si>
  <si>
    <t xml:space="preserve">広陵町</t>
  </si>
  <si>
    <t xml:space="preserve">河合町</t>
  </si>
  <si>
    <t xml:space="preserve">吉野町</t>
  </si>
  <si>
    <t xml:space="preserve">大淀町</t>
  </si>
  <si>
    <t xml:space="preserve">下市町</t>
  </si>
  <si>
    <t xml:space="preserve">黒滝村</t>
  </si>
  <si>
    <t xml:space="preserve">天川村</t>
  </si>
  <si>
    <t xml:space="preserve">野迫川村</t>
  </si>
  <si>
    <t xml:space="preserve">十津川村</t>
  </si>
  <si>
    <t xml:space="preserve">下北山村</t>
  </si>
  <si>
    <t xml:space="preserve">上北山村</t>
  </si>
  <si>
    <t xml:space="preserve">東吉野村</t>
  </si>
  <si>
    <t xml:space="preserve">和歌山市</t>
  </si>
  <si>
    <t xml:space="preserve">海南市</t>
  </si>
  <si>
    <t xml:space="preserve">橋本市</t>
  </si>
  <si>
    <t xml:space="preserve">有田市</t>
  </si>
  <si>
    <t xml:space="preserve">御坊市</t>
  </si>
  <si>
    <t xml:space="preserve">田辺市</t>
  </si>
  <si>
    <t xml:space="preserve">新宮市</t>
  </si>
  <si>
    <t xml:space="preserve">紀の川市</t>
  </si>
  <si>
    <t xml:space="preserve">岩出市</t>
  </si>
  <si>
    <t xml:space="preserve">紀美野町</t>
  </si>
  <si>
    <t xml:space="preserve">かつらぎ町</t>
  </si>
  <si>
    <t xml:space="preserve">九度山町</t>
  </si>
  <si>
    <t xml:space="preserve">高野町</t>
  </si>
  <si>
    <t xml:space="preserve">湯浅町</t>
  </si>
  <si>
    <t xml:space="preserve">広川町</t>
  </si>
  <si>
    <t xml:space="preserve">有田川町</t>
  </si>
  <si>
    <t xml:space="preserve">由良町</t>
  </si>
  <si>
    <t xml:space="preserve">印南町</t>
  </si>
  <si>
    <t xml:space="preserve">みなべ町</t>
  </si>
  <si>
    <t xml:space="preserve">日高川町</t>
  </si>
  <si>
    <t xml:space="preserve">白浜町</t>
  </si>
  <si>
    <t xml:space="preserve">上富田町</t>
  </si>
  <si>
    <t xml:space="preserve">すさみ町</t>
  </si>
  <si>
    <t xml:space="preserve">那智勝浦町</t>
  </si>
  <si>
    <t xml:space="preserve">太地町</t>
  </si>
  <si>
    <t xml:space="preserve">古座川町</t>
  </si>
  <si>
    <t xml:space="preserve">北山村</t>
  </si>
  <si>
    <t xml:space="preserve">串本町</t>
  </si>
  <si>
    <t xml:space="preserve">鳥取市</t>
  </si>
  <si>
    <t xml:space="preserve">米子市</t>
  </si>
  <si>
    <t xml:space="preserve">倉吉市</t>
  </si>
  <si>
    <t xml:space="preserve">境港市</t>
  </si>
  <si>
    <t xml:space="preserve">岩美町</t>
  </si>
  <si>
    <t xml:space="preserve">若桜町</t>
  </si>
  <si>
    <t xml:space="preserve">智頭町</t>
  </si>
  <si>
    <t xml:space="preserve">八頭町</t>
  </si>
  <si>
    <t xml:space="preserve">三朝町</t>
  </si>
  <si>
    <t xml:space="preserve">湯梨浜町</t>
  </si>
  <si>
    <t xml:space="preserve">琴浦町</t>
  </si>
  <si>
    <t xml:space="preserve">北栄町</t>
  </si>
  <si>
    <t xml:space="preserve">日吉津村</t>
  </si>
  <si>
    <t xml:space="preserve">大山町</t>
  </si>
  <si>
    <t xml:space="preserve">伯耆町</t>
  </si>
  <si>
    <t xml:space="preserve">日南町</t>
  </si>
  <si>
    <t xml:space="preserve">江府町</t>
  </si>
  <si>
    <t xml:space="preserve">松江市</t>
  </si>
  <si>
    <t xml:space="preserve">浜田市</t>
  </si>
  <si>
    <t xml:space="preserve">出雲市</t>
  </si>
  <si>
    <t xml:space="preserve">益田市</t>
  </si>
  <si>
    <t xml:space="preserve">大田市</t>
  </si>
  <si>
    <t xml:space="preserve">安来市</t>
  </si>
  <si>
    <t xml:space="preserve">江津市</t>
  </si>
  <si>
    <t xml:space="preserve">雲南市</t>
  </si>
  <si>
    <t xml:space="preserve">奥出雲町</t>
  </si>
  <si>
    <t xml:space="preserve">飯南町</t>
  </si>
  <si>
    <t xml:space="preserve">川本町</t>
  </si>
  <si>
    <t xml:space="preserve">邑南町</t>
  </si>
  <si>
    <t xml:space="preserve">津和野町</t>
  </si>
  <si>
    <t xml:space="preserve">吉賀町</t>
  </si>
  <si>
    <t xml:space="preserve">海士町</t>
  </si>
  <si>
    <t xml:space="preserve">西ノ島町</t>
  </si>
  <si>
    <t xml:space="preserve">知夫村</t>
  </si>
  <si>
    <t xml:space="preserve">隠岐の島町</t>
  </si>
  <si>
    <t xml:space="preserve">岡山市</t>
  </si>
  <si>
    <t xml:space="preserve">倉敷市</t>
  </si>
  <si>
    <t xml:space="preserve">津山市</t>
  </si>
  <si>
    <t xml:space="preserve">玉野市</t>
  </si>
  <si>
    <t xml:space="preserve">笠岡市</t>
  </si>
  <si>
    <t xml:space="preserve">井原市</t>
  </si>
  <si>
    <t xml:space="preserve">総社市</t>
  </si>
  <si>
    <t xml:space="preserve">高梁市</t>
  </si>
  <si>
    <t xml:space="preserve">新見市</t>
  </si>
  <si>
    <t xml:space="preserve">備前市</t>
  </si>
  <si>
    <t xml:space="preserve">瀬戸内市</t>
  </si>
  <si>
    <t xml:space="preserve">赤磐市</t>
  </si>
  <si>
    <t xml:space="preserve">真庭市</t>
  </si>
  <si>
    <t xml:space="preserve">美作市</t>
  </si>
  <si>
    <t xml:space="preserve">浅口市</t>
  </si>
  <si>
    <t xml:space="preserve">和気町</t>
  </si>
  <si>
    <t xml:space="preserve">早島町</t>
  </si>
  <si>
    <t xml:space="preserve">里庄町</t>
  </si>
  <si>
    <t xml:space="preserve">矢掛町</t>
  </si>
  <si>
    <t xml:space="preserve">新庄村</t>
  </si>
  <si>
    <t xml:space="preserve">鏡野町</t>
  </si>
  <si>
    <t xml:space="preserve">勝央町</t>
  </si>
  <si>
    <t xml:space="preserve">奈義町</t>
  </si>
  <si>
    <t xml:space="preserve">西粟倉村</t>
  </si>
  <si>
    <t xml:space="preserve">久米南町</t>
  </si>
  <si>
    <t xml:space="preserve">美咲町</t>
  </si>
  <si>
    <t xml:space="preserve">吉備中央町</t>
  </si>
  <si>
    <t xml:space="preserve">広島市</t>
  </si>
  <si>
    <t xml:space="preserve">呉市</t>
  </si>
  <si>
    <t xml:space="preserve">竹原市</t>
  </si>
  <si>
    <t xml:space="preserve">三原市</t>
  </si>
  <si>
    <t xml:space="preserve">尾道市</t>
  </si>
  <si>
    <t xml:space="preserve">福山市</t>
  </si>
  <si>
    <t xml:space="preserve">三次市</t>
  </si>
  <si>
    <t xml:space="preserve">庄原市</t>
  </si>
  <si>
    <t xml:space="preserve">大竹市</t>
  </si>
  <si>
    <t xml:space="preserve">東広島市</t>
  </si>
  <si>
    <t xml:space="preserve">廿日市市</t>
  </si>
  <si>
    <t xml:space="preserve">安芸高田市</t>
  </si>
  <si>
    <t xml:space="preserve">江田島市</t>
  </si>
  <si>
    <t xml:space="preserve">府中町</t>
  </si>
  <si>
    <t xml:space="preserve">海田町</t>
  </si>
  <si>
    <t xml:space="preserve">熊野町</t>
  </si>
  <si>
    <t xml:space="preserve">坂町</t>
  </si>
  <si>
    <t xml:space="preserve">安芸太田町</t>
  </si>
  <si>
    <t xml:space="preserve">北広島町</t>
  </si>
  <si>
    <t xml:space="preserve">大崎上島町</t>
  </si>
  <si>
    <t xml:space="preserve">世羅町</t>
  </si>
  <si>
    <t xml:space="preserve">神石高原町</t>
  </si>
  <si>
    <t xml:space="preserve">下関市</t>
  </si>
  <si>
    <t xml:space="preserve">宇部市</t>
  </si>
  <si>
    <t xml:space="preserve">山口市</t>
  </si>
  <si>
    <t xml:space="preserve">萩市</t>
  </si>
  <si>
    <t xml:space="preserve">防府市</t>
  </si>
  <si>
    <t xml:space="preserve">下松市</t>
  </si>
  <si>
    <t xml:space="preserve">岩国市</t>
  </si>
  <si>
    <t xml:space="preserve">光市</t>
  </si>
  <si>
    <t xml:space="preserve">長門市</t>
  </si>
  <si>
    <t xml:space="preserve">柳井市</t>
  </si>
  <si>
    <t xml:space="preserve">美祢市</t>
  </si>
  <si>
    <t xml:space="preserve">周南市</t>
  </si>
  <si>
    <t xml:space="preserve">山陽小野田市</t>
  </si>
  <si>
    <t xml:space="preserve">周防大島町</t>
  </si>
  <si>
    <t xml:space="preserve">和木町</t>
  </si>
  <si>
    <t xml:space="preserve">上関町</t>
  </si>
  <si>
    <t xml:space="preserve">田布施町</t>
  </si>
  <si>
    <t xml:space="preserve">平生町</t>
  </si>
  <si>
    <t xml:space="preserve">阿武町</t>
  </si>
  <si>
    <t xml:space="preserve">徳島市</t>
  </si>
  <si>
    <t xml:space="preserve">鳴門市</t>
  </si>
  <si>
    <t xml:space="preserve">小松島市</t>
  </si>
  <si>
    <t xml:space="preserve">阿南市</t>
  </si>
  <si>
    <t xml:space="preserve">吉野川市</t>
  </si>
  <si>
    <t xml:space="preserve">阿波市</t>
  </si>
  <si>
    <t xml:space="preserve">美馬市</t>
  </si>
  <si>
    <t xml:space="preserve">三好市</t>
  </si>
  <si>
    <t xml:space="preserve">勝浦町</t>
  </si>
  <si>
    <t xml:space="preserve">上勝町</t>
  </si>
  <si>
    <t xml:space="preserve">佐那河内村</t>
  </si>
  <si>
    <t xml:space="preserve">石井町</t>
  </si>
  <si>
    <t xml:space="preserve">神山町</t>
  </si>
  <si>
    <t xml:space="preserve">那賀町</t>
  </si>
  <si>
    <t xml:space="preserve">牟岐町</t>
  </si>
  <si>
    <t xml:space="preserve">美波町</t>
  </si>
  <si>
    <t xml:space="preserve">海陽町</t>
  </si>
  <si>
    <t xml:space="preserve">松茂町</t>
  </si>
  <si>
    <t xml:space="preserve">北島町</t>
  </si>
  <si>
    <t xml:space="preserve">藍住町</t>
  </si>
  <si>
    <t xml:space="preserve">板野町</t>
  </si>
  <si>
    <t xml:space="preserve">上板町</t>
  </si>
  <si>
    <t xml:space="preserve">つるぎ町</t>
  </si>
  <si>
    <t xml:space="preserve">東みよし町</t>
  </si>
  <si>
    <t xml:space="preserve">高松市</t>
  </si>
  <si>
    <t xml:space="preserve">丸亀市</t>
  </si>
  <si>
    <t xml:space="preserve">坂出市</t>
  </si>
  <si>
    <t xml:space="preserve">善通寺市</t>
  </si>
  <si>
    <t xml:space="preserve">観音寺市</t>
  </si>
  <si>
    <t xml:space="preserve">さぬき市</t>
  </si>
  <si>
    <t xml:space="preserve">東かがわ市</t>
  </si>
  <si>
    <t xml:space="preserve">三豊市</t>
  </si>
  <si>
    <t xml:space="preserve">土庄町</t>
  </si>
  <si>
    <t xml:space="preserve">小豆島町</t>
  </si>
  <si>
    <t xml:space="preserve">三木町</t>
  </si>
  <si>
    <t xml:space="preserve">直島町</t>
  </si>
  <si>
    <t xml:space="preserve">宇多津町</t>
  </si>
  <si>
    <t xml:space="preserve">綾川町</t>
  </si>
  <si>
    <t xml:space="preserve">琴平町</t>
  </si>
  <si>
    <t xml:space="preserve">多度津町</t>
  </si>
  <si>
    <t xml:space="preserve">まんのう町</t>
  </si>
  <si>
    <t xml:space="preserve">松山市</t>
  </si>
  <si>
    <t xml:space="preserve">今治市</t>
  </si>
  <si>
    <t xml:space="preserve">宇和島市</t>
  </si>
  <si>
    <t xml:space="preserve">八幡浜市</t>
  </si>
  <si>
    <t xml:space="preserve">新居浜市</t>
  </si>
  <si>
    <t xml:space="preserve">西条市</t>
  </si>
  <si>
    <t xml:space="preserve">大洲市</t>
  </si>
  <si>
    <t xml:space="preserve">伊予市</t>
  </si>
  <si>
    <t xml:space="preserve">四国中央市</t>
  </si>
  <si>
    <t xml:space="preserve">西予市</t>
  </si>
  <si>
    <t xml:space="preserve">東温市</t>
  </si>
  <si>
    <t xml:space="preserve">上島町</t>
  </si>
  <si>
    <t xml:space="preserve">久万高原町</t>
  </si>
  <si>
    <t xml:space="preserve">砥部町</t>
  </si>
  <si>
    <t xml:space="preserve">内子町</t>
  </si>
  <si>
    <t xml:space="preserve">伊方町</t>
  </si>
  <si>
    <t xml:space="preserve">松野町</t>
  </si>
  <si>
    <t xml:space="preserve">鬼北町</t>
  </si>
  <si>
    <t xml:space="preserve">愛南町</t>
  </si>
  <si>
    <t xml:space="preserve">高知市</t>
  </si>
  <si>
    <t xml:space="preserve">室戸市</t>
  </si>
  <si>
    <t xml:space="preserve">安芸市</t>
  </si>
  <si>
    <t xml:space="preserve">南国市</t>
  </si>
  <si>
    <t xml:space="preserve">土佐市</t>
  </si>
  <si>
    <t xml:space="preserve">須崎市</t>
  </si>
  <si>
    <t xml:space="preserve">宿毛市</t>
  </si>
  <si>
    <t xml:space="preserve">土佐清水市</t>
  </si>
  <si>
    <t xml:space="preserve">四万十市</t>
  </si>
  <si>
    <t xml:space="preserve">香南市</t>
  </si>
  <si>
    <t xml:space="preserve">香美市</t>
  </si>
  <si>
    <t xml:space="preserve">東洋町</t>
  </si>
  <si>
    <t xml:space="preserve">奈半利町</t>
  </si>
  <si>
    <t xml:space="preserve">田野町</t>
  </si>
  <si>
    <t xml:space="preserve">安田町</t>
  </si>
  <si>
    <t xml:space="preserve">北川村</t>
  </si>
  <si>
    <t xml:space="preserve">馬路村</t>
  </si>
  <si>
    <t xml:space="preserve">芸西村</t>
  </si>
  <si>
    <t xml:space="preserve">本山町</t>
  </si>
  <si>
    <t xml:space="preserve">大豊町</t>
  </si>
  <si>
    <t xml:space="preserve">土佐町</t>
  </si>
  <si>
    <t xml:space="preserve">大川村</t>
  </si>
  <si>
    <t xml:space="preserve">いの町</t>
  </si>
  <si>
    <t xml:space="preserve">仁淀川町</t>
  </si>
  <si>
    <t xml:space="preserve">中土佐町</t>
  </si>
  <si>
    <t xml:space="preserve">佐川町</t>
  </si>
  <si>
    <t xml:space="preserve">越知町</t>
  </si>
  <si>
    <t xml:space="preserve">梼原町</t>
  </si>
  <si>
    <t xml:space="preserve">日高村</t>
  </si>
  <si>
    <t xml:space="preserve">津野町</t>
  </si>
  <si>
    <t xml:space="preserve">四万十町</t>
  </si>
  <si>
    <t xml:space="preserve">大月町</t>
  </si>
  <si>
    <t xml:space="preserve">三原村</t>
  </si>
  <si>
    <t xml:space="preserve">黒潮町</t>
  </si>
  <si>
    <t xml:space="preserve">北九州市</t>
  </si>
  <si>
    <t xml:space="preserve">福岡市</t>
  </si>
  <si>
    <t xml:space="preserve">大牟田市</t>
  </si>
  <si>
    <t xml:space="preserve">久留米市</t>
  </si>
  <si>
    <t xml:space="preserve">直方市</t>
  </si>
  <si>
    <t xml:space="preserve">飯塚市</t>
  </si>
  <si>
    <t xml:space="preserve">田川市</t>
  </si>
  <si>
    <t xml:space="preserve">柳川市</t>
  </si>
  <si>
    <t xml:space="preserve">八女市</t>
  </si>
  <si>
    <t xml:space="preserve">筑後市</t>
  </si>
  <si>
    <t xml:space="preserve">大川市</t>
  </si>
  <si>
    <t xml:space="preserve">行橋市</t>
  </si>
  <si>
    <t xml:space="preserve">豊前市</t>
  </si>
  <si>
    <t xml:space="preserve">中間市</t>
  </si>
  <si>
    <t xml:space="preserve">小郡市</t>
  </si>
  <si>
    <t xml:space="preserve">筑紫野市</t>
  </si>
  <si>
    <t xml:space="preserve">春日市</t>
  </si>
  <si>
    <t xml:space="preserve">大野城市</t>
  </si>
  <si>
    <t xml:space="preserve">宗像市</t>
  </si>
  <si>
    <t xml:space="preserve">太宰府市</t>
  </si>
  <si>
    <t xml:space="preserve">古賀市</t>
  </si>
  <si>
    <t xml:space="preserve">福津市</t>
  </si>
  <si>
    <t xml:space="preserve">うきは市</t>
  </si>
  <si>
    <t xml:space="preserve">宮若市</t>
  </si>
  <si>
    <t xml:space="preserve">嘉麻市</t>
  </si>
  <si>
    <t xml:space="preserve">朝倉市</t>
  </si>
  <si>
    <t xml:space="preserve">みやま市</t>
  </si>
  <si>
    <t xml:space="preserve">糸島市</t>
  </si>
  <si>
    <t xml:space="preserve">那珂川市</t>
  </si>
  <si>
    <t xml:space="preserve">宇美町</t>
  </si>
  <si>
    <t xml:space="preserve">篠栗町</t>
  </si>
  <si>
    <t xml:space="preserve">志免町</t>
  </si>
  <si>
    <t xml:space="preserve">須恵町</t>
  </si>
  <si>
    <t xml:space="preserve">新宮町</t>
  </si>
  <si>
    <t xml:space="preserve">久山町</t>
  </si>
  <si>
    <t xml:space="preserve">粕屋町</t>
  </si>
  <si>
    <t xml:space="preserve">芦屋町</t>
  </si>
  <si>
    <t xml:space="preserve">水巻町</t>
  </si>
  <si>
    <t xml:space="preserve">岡垣町</t>
  </si>
  <si>
    <t xml:space="preserve">遠賀町</t>
  </si>
  <si>
    <t xml:space="preserve">小竹町</t>
  </si>
  <si>
    <t xml:space="preserve">鞍手町</t>
  </si>
  <si>
    <t xml:space="preserve">桂川町</t>
  </si>
  <si>
    <t xml:space="preserve">筑前町</t>
  </si>
  <si>
    <t xml:space="preserve">東峰村</t>
  </si>
  <si>
    <t xml:space="preserve">大刀洗町</t>
  </si>
  <si>
    <t xml:space="preserve">大木町</t>
  </si>
  <si>
    <t xml:space="preserve">香春町</t>
  </si>
  <si>
    <t xml:space="preserve">添田町</t>
  </si>
  <si>
    <t xml:space="preserve">糸田町</t>
  </si>
  <si>
    <t xml:space="preserve">大任町</t>
  </si>
  <si>
    <t xml:space="preserve">赤村</t>
  </si>
  <si>
    <t xml:space="preserve">福智町</t>
  </si>
  <si>
    <t xml:space="preserve">苅田町</t>
  </si>
  <si>
    <t xml:space="preserve">みやこ町</t>
  </si>
  <si>
    <t xml:space="preserve">吉富町</t>
  </si>
  <si>
    <t xml:space="preserve">上毛町</t>
  </si>
  <si>
    <t xml:space="preserve">築上町</t>
  </si>
  <si>
    <t xml:space="preserve">佐賀市</t>
  </si>
  <si>
    <t xml:space="preserve">唐津市</t>
  </si>
  <si>
    <t xml:space="preserve">鳥栖市</t>
  </si>
  <si>
    <t xml:space="preserve">多久市</t>
  </si>
  <si>
    <t xml:space="preserve">伊万里市</t>
  </si>
  <si>
    <t xml:space="preserve">武雄市</t>
  </si>
  <si>
    <t xml:space="preserve">鹿島市</t>
  </si>
  <si>
    <t xml:space="preserve">小城市</t>
  </si>
  <si>
    <t xml:space="preserve">嬉野市</t>
  </si>
  <si>
    <t xml:space="preserve">神埼市</t>
  </si>
  <si>
    <t xml:space="preserve">吉野ヶ里町</t>
  </si>
  <si>
    <t xml:space="preserve">基山町</t>
  </si>
  <si>
    <t xml:space="preserve">上峰町</t>
  </si>
  <si>
    <t xml:space="preserve">みやき町</t>
  </si>
  <si>
    <t xml:space="preserve">玄海町</t>
  </si>
  <si>
    <t xml:space="preserve">有田町</t>
  </si>
  <si>
    <t xml:space="preserve">大町町</t>
  </si>
  <si>
    <t xml:space="preserve">江北町</t>
  </si>
  <si>
    <t xml:space="preserve">白石町</t>
  </si>
  <si>
    <t xml:space="preserve">太良町</t>
  </si>
  <si>
    <t xml:space="preserve">長崎市</t>
  </si>
  <si>
    <t xml:space="preserve">佐世保市</t>
  </si>
  <si>
    <t xml:space="preserve">島原市</t>
  </si>
  <si>
    <t xml:space="preserve">諫早市</t>
  </si>
  <si>
    <t xml:space="preserve">大村市</t>
  </si>
  <si>
    <t xml:space="preserve">平戸市</t>
  </si>
  <si>
    <t xml:space="preserve">松浦市</t>
  </si>
  <si>
    <t xml:space="preserve">対馬市</t>
  </si>
  <si>
    <t xml:space="preserve">壱岐市</t>
  </si>
  <si>
    <t xml:space="preserve">五島市</t>
  </si>
  <si>
    <t xml:space="preserve">西海市</t>
  </si>
  <si>
    <t xml:space="preserve">雲仙市</t>
  </si>
  <si>
    <t xml:space="preserve">南島原市</t>
  </si>
  <si>
    <t xml:space="preserve">長与町</t>
  </si>
  <si>
    <t xml:space="preserve">時津町</t>
  </si>
  <si>
    <t xml:space="preserve">東彼杵町</t>
  </si>
  <si>
    <t xml:space="preserve">川棚町</t>
  </si>
  <si>
    <t xml:space="preserve">波佐見町</t>
  </si>
  <si>
    <t xml:space="preserve">小値賀町</t>
  </si>
  <si>
    <t xml:space="preserve">佐々町</t>
  </si>
  <si>
    <t xml:space="preserve">新上五島町</t>
  </si>
  <si>
    <t xml:space="preserve">熊本市</t>
  </si>
  <si>
    <t xml:space="preserve">八代市</t>
  </si>
  <si>
    <t xml:space="preserve">人吉市</t>
  </si>
  <si>
    <t xml:space="preserve">荒尾市</t>
  </si>
  <si>
    <t xml:space="preserve">水俣市</t>
  </si>
  <si>
    <t xml:space="preserve">玉名市</t>
  </si>
  <si>
    <t xml:space="preserve">山鹿市</t>
  </si>
  <si>
    <t xml:space="preserve">菊池市</t>
  </si>
  <si>
    <t xml:space="preserve">宇土市</t>
  </si>
  <si>
    <t xml:space="preserve">上天草市</t>
  </si>
  <si>
    <t xml:space="preserve">宇城市</t>
  </si>
  <si>
    <t xml:space="preserve">阿蘇市</t>
  </si>
  <si>
    <t xml:space="preserve">天草市</t>
  </si>
  <si>
    <t xml:space="preserve">合志市</t>
  </si>
  <si>
    <t xml:space="preserve">玉東町</t>
  </si>
  <si>
    <t xml:space="preserve">南関町</t>
  </si>
  <si>
    <t xml:space="preserve">長洲町</t>
  </si>
  <si>
    <t xml:space="preserve">和水町</t>
  </si>
  <si>
    <t xml:space="preserve">大津町</t>
  </si>
  <si>
    <t xml:space="preserve">菊陽町</t>
  </si>
  <si>
    <t xml:space="preserve">南小国町</t>
  </si>
  <si>
    <t xml:space="preserve">産山村</t>
  </si>
  <si>
    <t xml:space="preserve">西原村</t>
  </si>
  <si>
    <t xml:space="preserve">南阿蘇村</t>
  </si>
  <si>
    <t xml:space="preserve">御船町</t>
  </si>
  <si>
    <t xml:space="preserve">嘉島町</t>
  </si>
  <si>
    <t xml:space="preserve">益城町</t>
  </si>
  <si>
    <t xml:space="preserve">甲佐町</t>
  </si>
  <si>
    <t xml:space="preserve">山都町</t>
  </si>
  <si>
    <t xml:space="preserve">氷川町</t>
  </si>
  <si>
    <t xml:space="preserve">芦北町</t>
  </si>
  <si>
    <t xml:space="preserve">津奈木町</t>
  </si>
  <si>
    <t xml:space="preserve">錦町</t>
  </si>
  <si>
    <t xml:space="preserve">多良木町</t>
  </si>
  <si>
    <t xml:space="preserve">湯前町</t>
  </si>
  <si>
    <t xml:space="preserve">水上村</t>
  </si>
  <si>
    <t xml:space="preserve">相良村</t>
  </si>
  <si>
    <t xml:space="preserve">五木村</t>
  </si>
  <si>
    <t xml:space="preserve">山江村</t>
  </si>
  <si>
    <t xml:space="preserve">球磨村</t>
  </si>
  <si>
    <t xml:space="preserve">あさぎり町</t>
  </si>
  <si>
    <t xml:space="preserve">苓北町</t>
  </si>
  <si>
    <t xml:space="preserve">大分市</t>
  </si>
  <si>
    <t xml:space="preserve">別府市</t>
  </si>
  <si>
    <t xml:space="preserve">中津市</t>
  </si>
  <si>
    <t xml:space="preserve">日田市</t>
  </si>
  <si>
    <t xml:space="preserve">佐伯市</t>
  </si>
  <si>
    <t xml:space="preserve">臼杵市</t>
  </si>
  <si>
    <t xml:space="preserve">津久見市</t>
  </si>
  <si>
    <t xml:space="preserve">竹田市</t>
  </si>
  <si>
    <t xml:space="preserve">豊後高田市</t>
  </si>
  <si>
    <t xml:space="preserve">杵築市</t>
  </si>
  <si>
    <t xml:space="preserve">宇佐市</t>
  </si>
  <si>
    <t xml:space="preserve">豊後大野市</t>
  </si>
  <si>
    <t xml:space="preserve">由布市</t>
  </si>
  <si>
    <t xml:space="preserve">国東市</t>
  </si>
  <si>
    <t xml:space="preserve">姫島村</t>
  </si>
  <si>
    <t xml:space="preserve">日出町</t>
  </si>
  <si>
    <t xml:space="preserve">九重町</t>
  </si>
  <si>
    <t xml:space="preserve">玖珠町</t>
  </si>
  <si>
    <t xml:space="preserve">宮崎市</t>
  </si>
  <si>
    <t xml:space="preserve">都城市</t>
  </si>
  <si>
    <t xml:space="preserve">延岡市</t>
  </si>
  <si>
    <t xml:space="preserve">日南市</t>
  </si>
  <si>
    <t xml:space="preserve">小林市</t>
  </si>
  <si>
    <t xml:space="preserve">日向市</t>
  </si>
  <si>
    <t xml:space="preserve">串間市</t>
  </si>
  <si>
    <t xml:space="preserve">西都市</t>
  </si>
  <si>
    <t xml:space="preserve">えびの市</t>
  </si>
  <si>
    <t xml:space="preserve">三股町</t>
  </si>
  <si>
    <t xml:space="preserve">高原町</t>
  </si>
  <si>
    <t xml:space="preserve">国富町</t>
  </si>
  <si>
    <t xml:space="preserve">綾町</t>
  </si>
  <si>
    <t xml:space="preserve">高鍋町</t>
  </si>
  <si>
    <t xml:space="preserve">新富町</t>
  </si>
  <si>
    <t xml:space="preserve">西米良村</t>
  </si>
  <si>
    <t xml:space="preserve">木城町</t>
  </si>
  <si>
    <t xml:space="preserve">川南町</t>
  </si>
  <si>
    <t xml:space="preserve">都農町</t>
  </si>
  <si>
    <t xml:space="preserve">門川町</t>
  </si>
  <si>
    <t xml:space="preserve">諸塚村</t>
  </si>
  <si>
    <t xml:space="preserve">椎葉村</t>
  </si>
  <si>
    <t xml:space="preserve">高千穂町</t>
  </si>
  <si>
    <t xml:space="preserve">日之影町</t>
  </si>
  <si>
    <t xml:space="preserve">五ヶ瀬町</t>
  </si>
  <si>
    <t xml:space="preserve">鹿児島市</t>
  </si>
  <si>
    <t xml:space="preserve">鹿屋市</t>
  </si>
  <si>
    <t xml:space="preserve">枕崎市</t>
  </si>
  <si>
    <t xml:space="preserve">阿久根市</t>
  </si>
  <si>
    <t xml:space="preserve">出水市</t>
  </si>
  <si>
    <t xml:space="preserve">指宿市</t>
  </si>
  <si>
    <t xml:space="preserve">西之表市</t>
  </si>
  <si>
    <t xml:space="preserve">垂水市</t>
  </si>
  <si>
    <t xml:space="preserve">薩摩川内市</t>
  </si>
  <si>
    <t xml:space="preserve">日置市</t>
  </si>
  <si>
    <t xml:space="preserve">曽於市</t>
  </si>
  <si>
    <t xml:space="preserve">霧島市</t>
  </si>
  <si>
    <t xml:space="preserve">いちき串木野市</t>
  </si>
  <si>
    <t xml:space="preserve">南さつま市</t>
  </si>
  <si>
    <t xml:space="preserve">志布志市</t>
  </si>
  <si>
    <t xml:space="preserve">奄美市</t>
  </si>
  <si>
    <t xml:space="preserve">南九州市</t>
  </si>
  <si>
    <t xml:space="preserve">伊佐市</t>
  </si>
  <si>
    <t xml:space="preserve">姶良市</t>
  </si>
  <si>
    <t xml:space="preserve">三島村</t>
  </si>
  <si>
    <t xml:space="preserve">十島村</t>
  </si>
  <si>
    <t xml:space="preserve">さつま町</t>
  </si>
  <si>
    <t xml:space="preserve">長島町</t>
  </si>
  <si>
    <t xml:space="preserve">湧水町</t>
  </si>
  <si>
    <t xml:space="preserve">大崎町</t>
  </si>
  <si>
    <t xml:space="preserve">東串良町</t>
  </si>
  <si>
    <t xml:space="preserve">錦江町</t>
  </si>
  <si>
    <t xml:space="preserve">南大隅町</t>
  </si>
  <si>
    <t xml:space="preserve">肝付町</t>
  </si>
  <si>
    <t xml:space="preserve">中種子町</t>
  </si>
  <si>
    <t xml:space="preserve">南種子町</t>
  </si>
  <si>
    <t xml:space="preserve">屋久島町</t>
  </si>
  <si>
    <t xml:space="preserve">大和村</t>
  </si>
  <si>
    <t xml:space="preserve">宇検村</t>
  </si>
  <si>
    <t xml:space="preserve">瀬戸内町</t>
  </si>
  <si>
    <t xml:space="preserve">龍郷町</t>
  </si>
  <si>
    <t xml:space="preserve">喜界町</t>
  </si>
  <si>
    <t xml:space="preserve">徳之島町</t>
  </si>
  <si>
    <t xml:space="preserve">天城町</t>
  </si>
  <si>
    <t xml:space="preserve">伊仙町</t>
  </si>
  <si>
    <t xml:space="preserve">和泊町</t>
  </si>
  <si>
    <t xml:space="preserve">知名町</t>
  </si>
  <si>
    <t xml:space="preserve">与論町</t>
  </si>
  <si>
    <t xml:space="preserve">那覇市</t>
  </si>
  <si>
    <t xml:space="preserve">宜野湾市</t>
  </si>
  <si>
    <t xml:space="preserve">石垣市</t>
  </si>
  <si>
    <t xml:space="preserve">浦添市</t>
  </si>
  <si>
    <t xml:space="preserve">名護市</t>
  </si>
  <si>
    <t xml:space="preserve">糸満市</t>
  </si>
  <si>
    <t xml:space="preserve">沖縄市</t>
  </si>
  <si>
    <t xml:space="preserve">豊見城市</t>
  </si>
  <si>
    <t xml:space="preserve">うるま市</t>
  </si>
  <si>
    <t xml:space="preserve">宮古島市</t>
  </si>
  <si>
    <t xml:space="preserve">南城市</t>
  </si>
  <si>
    <t xml:space="preserve">国頭村</t>
  </si>
  <si>
    <t xml:space="preserve">大宜味村</t>
  </si>
  <si>
    <t xml:space="preserve">東村</t>
  </si>
  <si>
    <t xml:space="preserve">今帰仁村</t>
  </si>
  <si>
    <t xml:space="preserve">本部町</t>
  </si>
  <si>
    <t xml:space="preserve">恩納村</t>
  </si>
  <si>
    <t xml:space="preserve">宜野座村</t>
  </si>
  <si>
    <t xml:space="preserve">金武町</t>
  </si>
  <si>
    <t xml:space="preserve">伊江村</t>
  </si>
  <si>
    <t xml:space="preserve">読谷村</t>
  </si>
  <si>
    <t xml:space="preserve">嘉手納町</t>
  </si>
  <si>
    <t xml:space="preserve">北谷町</t>
  </si>
  <si>
    <t xml:space="preserve">北中城村</t>
  </si>
  <si>
    <t xml:space="preserve">中城村</t>
  </si>
  <si>
    <t xml:space="preserve">西原町</t>
  </si>
  <si>
    <t xml:space="preserve">与那原町</t>
  </si>
  <si>
    <t xml:space="preserve">南風原町</t>
  </si>
  <si>
    <t xml:space="preserve">渡嘉敷村</t>
  </si>
  <si>
    <t xml:space="preserve">座間味村</t>
  </si>
  <si>
    <t xml:space="preserve">粟国村</t>
  </si>
  <si>
    <t xml:space="preserve">渡名喜村</t>
  </si>
  <si>
    <t xml:space="preserve">南大東村</t>
  </si>
  <si>
    <t xml:space="preserve">北大東村</t>
  </si>
  <si>
    <t xml:space="preserve">伊平屋村</t>
  </si>
  <si>
    <t xml:space="preserve">伊是名村</t>
  </si>
  <si>
    <t xml:space="preserve">久米島町</t>
  </si>
  <si>
    <t xml:space="preserve">八重瀬町</t>
  </si>
  <si>
    <t xml:space="preserve">多良間村</t>
  </si>
  <si>
    <t xml:space="preserve">竹富町</t>
  </si>
  <si>
    <t xml:space="preserve">与那国町</t>
  </si>
</sst>
</file>

<file path=xl/styles.xml><?xml version="1.0" encoding="utf-8"?>
<styleSheet xmlns="http://schemas.openxmlformats.org/spreadsheetml/2006/main">
  <numFmts count="15">
    <numFmt numFmtId="164" formatCode="General"/>
    <numFmt numFmtId="165" formatCode="0%"/>
    <numFmt numFmtId="166" formatCode="#,##0;[RED]\-#,##0"/>
    <numFmt numFmtId="167" formatCode="@"/>
    <numFmt numFmtId="168" formatCode="#,##0_ "/>
    <numFmt numFmtId="169" formatCode="0.00_ "/>
    <numFmt numFmtId="170" formatCode="General"/>
    <numFmt numFmtId="171" formatCode="#,##0_ ;[RED]\-#,##0\ "/>
    <numFmt numFmtId="172" formatCode="0.00%"/>
    <numFmt numFmtId="173" formatCode="0.00"/>
    <numFmt numFmtId="174" formatCode="#,##0_);[RED]\(#,##0\)"/>
    <numFmt numFmtId="175" formatCode="0.000_);[RED]\(0.000\)"/>
    <numFmt numFmtId="176" formatCode="0_);[RED]\(0\)"/>
    <numFmt numFmtId="177" formatCode="0_ "/>
    <numFmt numFmtId="178" formatCode="0.0%"/>
  </numFmts>
  <fonts count="106">
    <font>
      <sz val="11"/>
      <name val="Noto Sans CJK JP"/>
      <family val="2"/>
    </font>
    <font>
      <sz val="10"/>
      <name val="Arial"/>
      <family val="0"/>
    </font>
    <font>
      <sz val="10"/>
      <name val="Arial"/>
      <family val="0"/>
    </font>
    <font>
      <sz val="10"/>
      <name val="Arial"/>
      <family val="0"/>
    </font>
    <font>
      <sz val="11"/>
      <color rgb="FF000000"/>
      <name val="ＭＳ Ｐゴシック"/>
      <family val="3"/>
      <charset val="128"/>
    </font>
    <font>
      <sz val="11"/>
      <color rgb="FFFFFFFF"/>
      <name val="ＭＳ Ｐゴシック"/>
      <family val="3"/>
      <charset val="128"/>
    </font>
    <font>
      <sz val="11"/>
      <color rgb="FF993300"/>
      <name val="ＭＳ Ｐゴシック"/>
      <family val="3"/>
      <charset val="128"/>
    </font>
    <font>
      <b val="true"/>
      <sz val="18"/>
      <color rgb="FF003366"/>
      <name val="ＭＳ Ｐゴシック"/>
      <family val="3"/>
      <charset val="128"/>
    </font>
    <font>
      <b val="true"/>
      <sz val="11"/>
      <color rgb="FFFFFFFF"/>
      <name val="ＭＳ Ｐゴシック"/>
      <family val="3"/>
      <charset val="128"/>
    </font>
    <font>
      <sz val="11"/>
      <name val="ＭＳ Ｐゴシック"/>
      <family val="3"/>
      <charset val="128"/>
    </font>
    <font>
      <sz val="11"/>
      <color rgb="FFFF9900"/>
      <name val="ＭＳ Ｐゴシック"/>
      <family val="3"/>
      <charset val="128"/>
    </font>
    <font>
      <sz val="11"/>
      <color rgb="FF333399"/>
      <name val="ＭＳ Ｐゴシック"/>
      <family val="3"/>
      <charset val="128"/>
    </font>
    <font>
      <b val="true"/>
      <sz val="11"/>
      <color rgb="FF333333"/>
      <name val="ＭＳ Ｐゴシック"/>
      <family val="3"/>
      <charset val="128"/>
    </font>
    <font>
      <sz val="11"/>
      <color rgb="FF800080"/>
      <name val="ＭＳ Ｐゴシック"/>
      <family val="3"/>
      <charset val="128"/>
    </font>
    <font>
      <sz val="11"/>
      <color rgb="FF000000"/>
      <name val="ＭＳ Ｐゴシック"/>
      <family val="2"/>
      <charset val="128"/>
    </font>
    <font>
      <sz val="8"/>
      <name val="ＭＳ Ｐゴシック"/>
      <family val="3"/>
      <charset val="128"/>
    </font>
    <font>
      <sz val="11"/>
      <color rgb="FF008000"/>
      <name val="ＭＳ Ｐゴシック"/>
      <family val="3"/>
      <charset val="128"/>
    </font>
    <font>
      <b val="true"/>
      <sz val="15"/>
      <color rgb="FF003366"/>
      <name val="ＭＳ Ｐゴシック"/>
      <family val="3"/>
      <charset val="128"/>
    </font>
    <font>
      <b val="true"/>
      <sz val="13"/>
      <color rgb="FF003366"/>
      <name val="ＭＳ Ｐゴシック"/>
      <family val="3"/>
      <charset val="128"/>
    </font>
    <font>
      <b val="true"/>
      <sz val="11"/>
      <color rgb="FF003366"/>
      <name val="ＭＳ Ｐゴシック"/>
      <family val="3"/>
      <charset val="128"/>
    </font>
    <font>
      <b val="true"/>
      <sz val="11"/>
      <color rgb="FFFF9900"/>
      <name val="ＭＳ Ｐゴシック"/>
      <family val="3"/>
      <charset val="128"/>
    </font>
    <font>
      <i val="true"/>
      <sz val="11"/>
      <color rgb="FF808080"/>
      <name val="ＭＳ Ｐゴシック"/>
      <family val="3"/>
      <charset val="128"/>
    </font>
    <font>
      <sz val="11"/>
      <color rgb="FFFF0000"/>
      <name val="ＭＳ Ｐゴシック"/>
      <family val="3"/>
      <charset val="128"/>
    </font>
    <font>
      <b val="true"/>
      <sz val="11"/>
      <color rgb="FF000000"/>
      <name val="ＭＳ Ｐゴシック"/>
      <family val="3"/>
      <charset val="128"/>
    </font>
    <font>
      <b val="true"/>
      <sz val="16"/>
      <name val="Noto Sans CJK JP"/>
      <family val="2"/>
    </font>
    <font>
      <b val="true"/>
      <sz val="12"/>
      <color rgb="FFFF0000"/>
      <name val="Noto Sans CJK JP"/>
      <family val="2"/>
    </font>
    <font>
      <sz val="12"/>
      <color rgb="FF000000"/>
      <name val="Noto Sans CJK JP"/>
      <family val="2"/>
    </font>
    <font>
      <sz val="12"/>
      <name val="Noto Sans CJK JP"/>
      <family val="2"/>
    </font>
    <font>
      <sz val="11"/>
      <color rgb="FF000000"/>
      <name val="Noto Sans CJK JP"/>
      <family val="2"/>
    </font>
    <font>
      <sz val="12"/>
      <color rgb="FF000000"/>
      <name val="ＭＳ Ｐゴシック"/>
      <family val="3"/>
      <charset val="128"/>
    </font>
    <font>
      <sz val="12"/>
      <color rgb="FFFF0000"/>
      <name val="Noto Sans CJK JP"/>
      <family val="2"/>
    </font>
    <font>
      <b val="true"/>
      <sz val="12"/>
      <color rgb="FF000000"/>
      <name val="Noto Sans CJK JP"/>
      <family val="2"/>
    </font>
    <font>
      <u val="single"/>
      <sz val="11"/>
      <color rgb="FF0000FF"/>
      <name val="ＭＳ Ｐゴシック"/>
      <family val="3"/>
      <charset val="128"/>
    </font>
    <font>
      <u val="single"/>
      <sz val="11"/>
      <color rgb="FF0000FF"/>
      <name val="Noto Sans CJK JP"/>
      <family val="2"/>
    </font>
    <font>
      <sz val="14"/>
      <color rgb="FF000000"/>
      <name val="Noto Sans CJK JP"/>
      <family val="2"/>
    </font>
    <font>
      <sz val="9"/>
      <color rgb="FF000000"/>
      <name val="Noto Sans CJK JP"/>
      <family val="2"/>
    </font>
    <font>
      <sz val="11"/>
      <color rgb="FF000000"/>
      <name val="Noto Serif CJK JP"/>
      <family val="2"/>
    </font>
    <font>
      <sz val="6"/>
      <color rgb="FF000000"/>
      <name val="Noto Serif CJK JP"/>
      <family val="2"/>
    </font>
    <font>
      <b val="true"/>
      <sz val="14"/>
      <color rgb="FF000000"/>
      <name val="Noto Serif CJK JP"/>
      <family val="2"/>
    </font>
    <font>
      <b val="true"/>
      <sz val="14"/>
      <color rgb="FF000000"/>
      <name val="Calibri"/>
      <family val="0"/>
    </font>
    <font>
      <b val="true"/>
      <sz val="11"/>
      <color rgb="FF000000"/>
      <name val="Noto Serif CJK JP"/>
      <family val="2"/>
    </font>
    <font>
      <b val="true"/>
      <sz val="12"/>
      <color rgb="FF000000"/>
      <name val="Noto Serif CJK JP"/>
      <family val="2"/>
    </font>
    <font>
      <sz val="14"/>
      <color rgb="FF000000"/>
      <name val="Noto Serif CJK JP"/>
      <family val="2"/>
    </font>
    <font>
      <b val="true"/>
      <sz val="8"/>
      <color rgb="FF000000"/>
      <name val="Noto Serif CJK JP"/>
      <family val="2"/>
    </font>
    <font>
      <sz val="18"/>
      <color rgb="FFFF0000"/>
      <name val="メイリオ"/>
      <family val="3"/>
    </font>
    <font>
      <sz val="13"/>
      <color rgb="FF000000"/>
      <name val="Noto Sans CJK JP"/>
      <family val="2"/>
    </font>
    <font>
      <sz val="10"/>
      <name val="Noto Sans CJK JP"/>
      <family val="2"/>
    </font>
    <font>
      <sz val="10"/>
      <color rgb="FF000000"/>
      <name val="Noto Sans CJK JP"/>
      <family val="2"/>
    </font>
    <font>
      <sz val="10"/>
      <color rgb="FF000000"/>
      <name val="ＭＳ Ｐゴシック"/>
      <family val="3"/>
      <charset val="128"/>
    </font>
    <font>
      <sz val="10"/>
      <color rgb="FFFFFFFF"/>
      <name val="Noto Sans CJK JP"/>
      <family val="2"/>
    </font>
    <font>
      <sz val="11"/>
      <color rgb="FFFFFFFF"/>
      <name val="Noto Sans CJK JP"/>
      <family val="2"/>
    </font>
    <font>
      <b val="true"/>
      <sz val="11"/>
      <color rgb="FF000000"/>
      <name val="Noto Sans CJK JP"/>
      <family val="2"/>
    </font>
    <font>
      <sz val="8"/>
      <color rgb="FF000000"/>
      <name val="Noto Sans CJK JP"/>
      <family val="2"/>
    </font>
    <font>
      <sz val="9"/>
      <name val="Noto Sans CJK JP"/>
      <family val="2"/>
    </font>
    <font>
      <sz val="10"/>
      <name val="ＭＳ Ｐゴシック"/>
      <family val="3"/>
      <charset val="128"/>
    </font>
    <font>
      <b val="true"/>
      <sz val="11"/>
      <name val="Noto Sans CJK JP"/>
      <family val="2"/>
    </font>
    <font>
      <sz val="9"/>
      <name val="ＭＳ Ｐゴシック"/>
      <family val="3"/>
      <charset val="128"/>
    </font>
    <font>
      <b val="true"/>
      <sz val="11"/>
      <name val="ＭＳ Ｐゴシック"/>
      <family val="3"/>
      <charset val="128"/>
    </font>
    <font>
      <sz val="8"/>
      <name val="Noto Sans CJK JP"/>
      <family val="2"/>
    </font>
    <font>
      <sz val="8"/>
      <color rgb="FF000000"/>
      <name val="ＭＳ Ｐゴシック"/>
      <family val="3"/>
      <charset val="128"/>
    </font>
    <font>
      <sz val="12"/>
      <color rgb="FFFFFFFF"/>
      <name val="Noto Sans CJK JP"/>
      <family val="2"/>
    </font>
    <font>
      <sz val="9"/>
      <color rgb="FF7F7F7F"/>
      <name val="Noto Sans CJK JP"/>
      <family val="2"/>
    </font>
    <font>
      <sz val="9"/>
      <color rgb="FF000000"/>
      <name val="ＭＳ Ｐゴシック"/>
      <family val="3"/>
      <charset val="128"/>
    </font>
    <font>
      <sz val="9"/>
      <color rgb="FF7F7F7F"/>
      <name val="ＭＳ Ｐゴシック"/>
      <family val="3"/>
      <charset val="128"/>
    </font>
    <font>
      <b val="true"/>
      <sz val="9"/>
      <color rgb="FF000000"/>
      <name val="Noto Sans CJK JP"/>
      <family val="2"/>
    </font>
    <font>
      <sz val="8.5"/>
      <color rgb="FF000000"/>
      <name val="Noto Sans CJK JP"/>
      <family val="2"/>
    </font>
    <font>
      <b val="true"/>
      <sz val="9"/>
      <color rgb="FF7F7F7F"/>
      <name val="Noto Sans CJK JP"/>
      <family val="2"/>
    </font>
    <font>
      <u val="single"/>
      <sz val="9"/>
      <color rgb="FF000000"/>
      <name val="Noto Sans CJK JP"/>
      <family val="2"/>
    </font>
    <font>
      <sz val="7"/>
      <color rgb="FF000000"/>
      <name val="Noto Sans CJK JP"/>
      <family val="2"/>
    </font>
    <font>
      <sz val="7"/>
      <name val="Noto Sans CJK JP"/>
      <family val="2"/>
    </font>
    <font>
      <b val="true"/>
      <sz val="10"/>
      <color rgb="FF000000"/>
      <name val="Noto Sans CJK JP"/>
      <family val="2"/>
    </font>
    <font>
      <b val="true"/>
      <sz val="8"/>
      <color rgb="FF000000"/>
      <name val="Noto Sans CJK JP"/>
      <family val="2"/>
    </font>
    <font>
      <b val="true"/>
      <sz val="9.5"/>
      <color rgb="FF000000"/>
      <name val="Noto Sans CJK JP"/>
      <family val="2"/>
    </font>
    <font>
      <sz val="10"/>
      <color rgb="FF7F7F7F"/>
      <name val="ＭＳ Ｐゴシック"/>
      <family val="3"/>
      <charset val="128"/>
    </font>
    <font>
      <sz val="10"/>
      <color rgb="FF7F7F7F"/>
      <name val="Noto Sans CJK JP"/>
      <family val="2"/>
    </font>
    <font>
      <sz val="9"/>
      <color rgb="FF404040"/>
      <name val="Noto Sans CJK JP"/>
      <family val="2"/>
    </font>
    <font>
      <b val="true"/>
      <sz val="9.5"/>
      <color rgb="FFFF0000"/>
      <name val="Noto Sans CJK JP"/>
      <family val="2"/>
    </font>
    <font>
      <b val="true"/>
      <sz val="10"/>
      <color rgb="FF000000"/>
      <name val="ＭＳ Ｐゴシック"/>
      <family val="3"/>
      <charset val="128"/>
    </font>
    <font>
      <b val="true"/>
      <sz val="10"/>
      <color rgb="FF7F7F7F"/>
      <name val="Noto Sans CJK JP"/>
      <family val="2"/>
    </font>
    <font>
      <sz val="10"/>
      <color rgb="FF404040"/>
      <name val="Noto Sans CJK JP"/>
      <family val="2"/>
    </font>
    <font>
      <b val="true"/>
      <sz val="10"/>
      <name val="Noto Sans CJK JP"/>
      <family val="2"/>
    </font>
    <font>
      <b val="true"/>
      <sz val="10"/>
      <name val="ＭＳ Ｐゴシック"/>
      <family val="3"/>
      <charset val="128"/>
    </font>
    <font>
      <b val="true"/>
      <sz val="11"/>
      <color rgb="FFFF0000"/>
      <name val="Noto Sans CJK JP"/>
      <family val="2"/>
    </font>
    <font>
      <b val="true"/>
      <sz val="10.5"/>
      <name val="Noto Sans CJK JP"/>
      <family val="2"/>
    </font>
    <font>
      <sz val="10"/>
      <color rgb="FFFF0000"/>
      <name val="Noto Sans CJK JP"/>
      <family val="2"/>
    </font>
    <font>
      <sz val="8"/>
      <color rgb="FFFF0000"/>
      <name val="Noto Sans CJK JP"/>
      <family val="2"/>
    </font>
    <font>
      <u val="single"/>
      <sz val="8"/>
      <color rgb="FFFF0000"/>
      <name val="Noto Sans CJK JP"/>
      <family val="2"/>
    </font>
    <font>
      <b val="true"/>
      <sz val="10.5"/>
      <color rgb="FF000000"/>
      <name val="Noto Sans CJK JP"/>
      <family val="2"/>
    </font>
    <font>
      <sz val="10.5"/>
      <name val="Noto Sans CJK JP"/>
      <family val="2"/>
    </font>
    <font>
      <b val="true"/>
      <sz val="10.5"/>
      <color rgb="FF000000"/>
      <name val="ＭＳ Ｐゴシック"/>
      <family val="3"/>
      <charset val="128"/>
    </font>
    <font>
      <sz val="10.5"/>
      <color rgb="FF000000"/>
      <name val="Noto Sans CJK JP"/>
      <family val="2"/>
    </font>
    <font>
      <b val="true"/>
      <sz val="12"/>
      <name val="Noto Sans CJK JP"/>
      <family val="2"/>
    </font>
    <font>
      <sz val="9"/>
      <color rgb="FF000000"/>
      <name val="Times New Roman"/>
      <family val="1"/>
    </font>
    <font>
      <b val="true"/>
      <sz val="11"/>
      <color rgb="FF000000"/>
      <name val="Calibri"/>
      <family val="0"/>
    </font>
    <font>
      <b val="true"/>
      <sz val="11"/>
      <name val="Noto Serif CJK JP"/>
      <family val="2"/>
    </font>
    <font>
      <b val="true"/>
      <sz val="10.5"/>
      <name val="Noto Serif CJK JP"/>
      <family val="2"/>
    </font>
    <font>
      <b val="true"/>
      <sz val="10.5"/>
      <name val="Times New Roman"/>
      <family val="1"/>
    </font>
    <font>
      <sz val="11.5"/>
      <color rgb="FF000000"/>
      <name val="Noto Sans CJK JP"/>
      <family val="2"/>
    </font>
    <font>
      <sz val="14"/>
      <color rgb="FF000000"/>
      <name val="ＭＳ Ｐゴシック"/>
      <family val="3"/>
      <charset val="128"/>
    </font>
    <font>
      <sz val="12"/>
      <name val="ＭＳ Ｐゴシック"/>
      <family val="3"/>
      <charset val="128"/>
    </font>
    <font>
      <b val="true"/>
      <sz val="16"/>
      <name val="ＭＳ Ｐゴシック"/>
      <family val="3"/>
      <charset val="128"/>
    </font>
    <font>
      <sz val="10"/>
      <color rgb="FF404040"/>
      <name val="ＭＳ Ｐゴシック"/>
      <family val="3"/>
      <charset val="128"/>
    </font>
    <font>
      <sz val="9"/>
      <color rgb="FF404040"/>
      <name val="ＭＳ Ｐゴシック"/>
      <family val="3"/>
      <charset val="128"/>
    </font>
    <font>
      <b val="true"/>
      <u val="single"/>
      <sz val="9"/>
      <color rgb="FF000000"/>
      <name val="Noto Sans CJK JP"/>
      <family val="2"/>
    </font>
    <font>
      <b val="true"/>
      <sz val="16"/>
      <color rgb="FF000000"/>
      <name val="Noto Serif CJK JP"/>
      <family val="2"/>
    </font>
    <font>
      <b val="true"/>
      <sz val="16"/>
      <name val="Noto Serif CJK JP"/>
      <family val="2"/>
    </font>
  </fonts>
  <fills count="31">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DDD9C3"/>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C000"/>
      </patternFill>
    </fill>
    <fill>
      <patternFill patternType="solid">
        <fgColor rgb="FF0066CC"/>
        <bgColor rgb="FF008080"/>
      </patternFill>
    </fill>
    <fill>
      <patternFill patternType="solid">
        <fgColor rgb="FF800080"/>
        <bgColor rgb="FF800080"/>
      </patternFill>
    </fill>
    <fill>
      <patternFill patternType="solid">
        <fgColor rgb="FF33CCCC"/>
        <bgColor rgb="FF00FFFF"/>
      </patternFill>
    </fill>
    <fill>
      <patternFill patternType="solid">
        <fgColor rgb="FFFF9900"/>
        <bgColor rgb="FFFFC000"/>
      </patternFill>
    </fill>
    <fill>
      <patternFill patternType="solid">
        <fgColor rgb="FFFFFF99"/>
        <bgColor rgb="FFFFFFCC"/>
      </patternFill>
    </fill>
    <fill>
      <patternFill patternType="solid">
        <fgColor rgb="FF333399"/>
        <bgColor rgb="FF404040"/>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969696"/>
        <bgColor rgb="FFA0A0A0"/>
      </patternFill>
    </fill>
    <fill>
      <patternFill patternType="solid">
        <fgColor rgb="FFFFFFCC"/>
        <bgColor rgb="FFFFF2CC"/>
      </patternFill>
    </fill>
    <fill>
      <patternFill patternType="solid">
        <fgColor rgb="FFC0C0C0"/>
        <bgColor rgb="FFCCCCFF"/>
      </patternFill>
    </fill>
    <fill>
      <patternFill patternType="solid">
        <fgColor rgb="FFFFFFFF"/>
        <bgColor rgb="FFF2F2F2"/>
      </patternFill>
    </fill>
    <fill>
      <patternFill patternType="solid">
        <fgColor rgb="FFF2F2F2"/>
        <bgColor rgb="FFFDEADA"/>
      </patternFill>
    </fill>
    <fill>
      <patternFill patternType="solid">
        <fgColor rgb="FFFFF2CC"/>
        <bgColor rgb="FFFDEADA"/>
      </patternFill>
    </fill>
    <fill>
      <patternFill patternType="solid">
        <fgColor rgb="FFFFC000"/>
        <bgColor rgb="FFFFCC00"/>
      </patternFill>
    </fill>
    <fill>
      <patternFill patternType="solid">
        <fgColor rgb="FF808080"/>
        <bgColor rgb="FF7F7F7F"/>
      </patternFill>
    </fill>
    <fill>
      <patternFill patternType="solid">
        <fgColor rgb="FFFDEADA"/>
        <bgColor rgb="FFFFF2CC"/>
      </patternFill>
    </fill>
    <fill>
      <patternFill patternType="solid">
        <fgColor rgb="FFFFE5FC"/>
        <bgColor rgb="FFFDEADA"/>
      </patternFill>
    </fill>
  </fills>
  <borders count="153">
    <border diagonalUp="false" diagonalDown="false">
      <left/>
      <right/>
      <top/>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right/>
      <top/>
      <bottom style="double">
        <color rgb="FFFF9900"/>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thin"/>
      <right style="thin"/>
      <top style="thin"/>
      <bottom style="thin"/>
      <diagonal/>
    </border>
    <border diagonalUp="false" diagonalDown="false">
      <left style="medium"/>
      <right style="medium"/>
      <top style="medium"/>
      <bottom style="medium"/>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style="medium"/>
      <right style="medium"/>
      <top style="medium"/>
      <bottom style="thin"/>
      <diagonal/>
    </border>
    <border diagonalUp="false" diagonalDown="false">
      <left style="thin"/>
      <right style="thin"/>
      <top/>
      <bottom style="thin"/>
      <diagonal/>
    </border>
    <border diagonalUp="false" diagonalDown="false">
      <left style="medium"/>
      <right style="medium"/>
      <top style="thin"/>
      <bottom style="thin"/>
      <diagonal/>
    </border>
    <border diagonalUp="false" diagonalDown="false">
      <left style="medium"/>
      <right style="hair"/>
      <top style="thin"/>
      <bottom style="thin"/>
      <diagonal/>
    </border>
    <border diagonalUp="false" diagonalDown="false">
      <left style="hair"/>
      <right style="hair"/>
      <top style="thin"/>
      <bottom style="thin"/>
      <diagonal/>
    </border>
    <border diagonalUp="false" diagonalDown="false">
      <left style="hair"/>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style="thin"/>
      <right style="thin"/>
      <top/>
      <bottom/>
      <diagonal/>
    </border>
    <border diagonalUp="false" diagonalDown="false">
      <left style="medium"/>
      <right style="medium"/>
      <top style="thin"/>
      <bottom/>
      <diagonal/>
    </border>
    <border diagonalUp="false" diagonalDown="false">
      <left style="medium"/>
      <right style="medium"/>
      <top/>
      <bottom style="thin"/>
      <diagonal/>
    </border>
    <border diagonalUp="false" diagonalDown="false">
      <left style="medium"/>
      <right style="medium"/>
      <top style="thin"/>
      <bottom style="medium"/>
      <diagonal/>
    </border>
    <border diagonalUp="false" diagonalDown="false">
      <left style="thin"/>
      <right style="thin"/>
      <top style="thin"/>
      <bottom style="medium"/>
      <diagonal/>
    </border>
    <border diagonalUp="false" diagonalDown="false">
      <left style="thin"/>
      <right/>
      <top/>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thin"/>
      <right style="medium"/>
      <top style="thin"/>
      <bottom/>
      <diagonal/>
    </border>
    <border diagonalUp="false" diagonalDown="false">
      <left style="medium"/>
      <right style="thin"/>
      <top/>
      <bottom style="thin"/>
      <diagonal/>
    </border>
    <border diagonalUp="false" diagonalDown="false">
      <left style="medium"/>
      <right style="thin"/>
      <top/>
      <bottom style="medium"/>
      <diagonal/>
    </border>
    <border diagonalUp="false" diagonalDown="false">
      <left style="thin"/>
      <right style="thin"/>
      <top/>
      <bottom style="medium"/>
      <diagonal/>
    </border>
    <border diagonalUp="false" diagonalDown="false">
      <left style="thin"/>
      <right style="medium"/>
      <top style="thin"/>
      <bottom style="medium"/>
      <diagonal/>
    </border>
    <border diagonalUp="false" diagonalDown="false">
      <left style="thin"/>
      <right/>
      <top style="thin"/>
      <bottom/>
      <diagonal/>
    </border>
    <border diagonalUp="false" diagonalDown="false">
      <left style="thin"/>
      <right style="thin"/>
      <top style="thin"/>
      <bottom style="hair"/>
      <diagonal/>
    </border>
    <border diagonalUp="false" diagonalDown="false">
      <left style="thin"/>
      <right style="thin"/>
      <top style="hair"/>
      <bottom style="thin"/>
      <diagonal/>
    </border>
    <border diagonalUp="false" diagonalDown="false">
      <left/>
      <right/>
      <top style="thin"/>
      <bottom/>
      <diagonal/>
    </border>
    <border diagonalUp="false" diagonalDown="false">
      <left/>
      <right/>
      <top style="thin"/>
      <bottom style="thin"/>
      <diagonal/>
    </border>
    <border diagonalUp="false" diagonalDown="false">
      <left style="thin"/>
      <right/>
      <top style="thin"/>
      <bottom style="hair"/>
      <diagonal/>
    </border>
    <border diagonalUp="false" diagonalDown="false">
      <left style="thin"/>
      <right/>
      <top/>
      <bottom/>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style="medium"/>
      <top style="medium"/>
      <bottom style="medium"/>
      <diagonal/>
    </border>
    <border diagonalUp="false" diagonalDown="false">
      <left/>
      <right style="medium"/>
      <top style="thin"/>
      <bottom style="hair"/>
      <diagonal/>
    </border>
    <border diagonalUp="false" diagonalDown="false">
      <left/>
      <right style="thin"/>
      <top style="thin"/>
      <bottom/>
      <diagonal/>
    </border>
    <border diagonalUp="false" diagonalDown="false">
      <left style="hair"/>
      <right/>
      <top style="hair"/>
      <bottom style="hair"/>
      <diagonal/>
    </border>
    <border diagonalUp="false" diagonalDown="false">
      <left style="hair"/>
      <right/>
      <top style="hair"/>
      <bottom/>
      <diagonal/>
    </border>
    <border diagonalUp="false" diagonalDown="false">
      <left style="thin"/>
      <right style="hair"/>
      <top/>
      <bottom style="thin"/>
      <diagonal/>
    </border>
    <border diagonalUp="false" diagonalDown="false">
      <left style="hair"/>
      <right style="medium"/>
      <top style="hair"/>
      <bottom style="hair"/>
      <diagonal/>
    </border>
    <border diagonalUp="false" diagonalDown="false">
      <left style="hair"/>
      <right style="medium"/>
      <top style="hair"/>
      <bottom style="thin"/>
      <diagonal/>
    </border>
    <border diagonalUp="false" diagonalDown="false">
      <left style="medium"/>
      <right style="medium"/>
      <top/>
      <bottom style="medium"/>
      <diagonal/>
    </border>
    <border diagonalUp="false" diagonalDown="false">
      <left style="thin">
        <color rgb="FF7F7F7F"/>
      </left>
      <right style="thin">
        <color rgb="FF7F7F7F"/>
      </right>
      <top style="thin">
        <color rgb="FF7F7F7F"/>
      </top>
      <bottom style="thin">
        <color rgb="FF7F7F7F"/>
      </bottom>
      <diagonal/>
    </border>
    <border diagonalUp="false" diagonalDown="false">
      <left style="thin">
        <color rgb="FF7F7F7F"/>
      </left>
      <right style="thin">
        <color rgb="FF7F7F7F"/>
      </right>
      <top style="thin">
        <color rgb="FF7F7F7F"/>
      </top>
      <bottom/>
      <diagonal/>
    </border>
    <border diagonalUp="false" diagonalDown="false">
      <left style="thin">
        <color rgb="FF808080"/>
      </left>
      <right/>
      <top style="thin">
        <color rgb="FF808080"/>
      </top>
      <bottom style="thin">
        <color rgb="FF808080"/>
      </bottom>
      <diagonal/>
    </border>
    <border diagonalUp="false" diagonalDown="false">
      <left style="thin">
        <color rgb="FF808080"/>
      </left>
      <right style="thin">
        <color rgb="FF808080"/>
      </right>
      <top style="thin">
        <color rgb="FF808080"/>
      </top>
      <bottom/>
      <diagonal/>
    </border>
    <border diagonalUp="false" diagonalDown="false">
      <left style="hair"/>
      <right style="thin"/>
      <top style="thin"/>
      <bottom style="thin"/>
      <diagonal/>
    </border>
    <border diagonalUp="false" diagonalDown="false">
      <left/>
      <right style="medium"/>
      <top/>
      <bottom/>
      <diagonal/>
    </border>
    <border diagonalUp="false" diagonalDown="false">
      <left style="medium"/>
      <right/>
      <top/>
      <bottom/>
      <diagonal/>
    </border>
    <border diagonalUp="false" diagonalDown="false">
      <left/>
      <right/>
      <top style="thin">
        <color rgb="FF808080"/>
      </top>
      <bottom/>
      <diagonal/>
    </border>
    <border diagonalUp="false" diagonalDown="false">
      <left/>
      <right style="thin"/>
      <top style="hair"/>
      <bottom style="thin"/>
      <diagonal/>
    </border>
    <border diagonalUp="false" diagonalDown="false">
      <left style="thin"/>
      <right style="medium"/>
      <top/>
      <bottom style="thin"/>
      <diagonal/>
    </border>
    <border diagonalUp="false" diagonalDown="false">
      <left/>
      <right/>
      <top/>
      <bottom style="thin"/>
      <diagonal/>
    </border>
    <border diagonalUp="false" diagonalDown="false">
      <left style="thin"/>
      <right style="hair"/>
      <top style="medium"/>
      <bottom/>
      <diagonal/>
    </border>
    <border diagonalUp="false" diagonalDown="false">
      <left/>
      <right style="thin"/>
      <top/>
      <bottom/>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right style="thin"/>
      <top style="hair"/>
      <bottom style="hair"/>
      <diagonal/>
    </border>
    <border diagonalUp="false" diagonalDown="false">
      <left style="hair"/>
      <right/>
      <top style="hair"/>
      <bottom style="thin"/>
      <diagonal/>
    </border>
    <border diagonalUp="false" diagonalDown="false">
      <left style="medium"/>
      <right/>
      <top/>
      <bottom style="thin"/>
      <diagonal/>
    </border>
    <border diagonalUp="false" diagonalDown="false">
      <left style="hair"/>
      <right style="thin"/>
      <top/>
      <bottom style="hair"/>
      <diagonal/>
    </border>
    <border diagonalUp="false" diagonalDown="false">
      <left style="thin"/>
      <right style="hair"/>
      <top/>
      <bottom style="hair"/>
      <diagonal/>
    </border>
    <border diagonalUp="false" diagonalDown="false">
      <left style="medium"/>
      <right style="hair"/>
      <top style="medium"/>
      <bottom style="hair"/>
      <diagonal/>
    </border>
    <border diagonalUp="false" diagonalDown="false">
      <left style="hair"/>
      <right/>
      <top style="medium"/>
      <bottom style="hair"/>
      <diagonal/>
    </border>
    <border diagonalUp="false" diagonalDown="false">
      <left style="hair"/>
      <right style="medium"/>
      <top style="medium"/>
      <bottom style="hair"/>
      <diagonal/>
    </border>
    <border diagonalUp="false" diagonalDown="false">
      <left style="medium"/>
      <right/>
      <top/>
      <bottom style="medium"/>
      <diagonal/>
    </border>
    <border diagonalUp="false" diagonalDown="false">
      <left style="hair"/>
      <right/>
      <top/>
      <bottom style="medium"/>
      <diagonal/>
    </border>
    <border diagonalUp="false" diagonalDown="false">
      <left/>
      <right style="medium"/>
      <top style="hair"/>
      <bottom style="hair"/>
      <diagonal/>
    </border>
    <border diagonalUp="false" diagonalDown="false">
      <left style="hair"/>
      <right style="medium"/>
      <top style="hair"/>
      <bottom style="medium"/>
      <diagonal/>
    </border>
    <border diagonalUp="false" diagonalDown="false">
      <left/>
      <right/>
      <top style="hair"/>
      <bottom style="thin"/>
      <diagonal/>
    </border>
    <border diagonalUp="false" diagonalDown="false">
      <left/>
      <right style="thin"/>
      <top/>
      <bottom style="thin"/>
      <diagonal/>
    </border>
    <border diagonalUp="false" diagonalDown="false">
      <left/>
      <right style="thin">
        <color rgb="FF7F7F7F"/>
      </right>
      <top style="thin">
        <color rgb="FF7F7F7F"/>
      </top>
      <bottom style="thin">
        <color rgb="FF7F7F7F"/>
      </bottom>
      <diagonal/>
    </border>
    <border diagonalUp="false" diagonalDown="false">
      <left style="thin"/>
      <right style="medium"/>
      <top/>
      <bottom/>
      <diagonal/>
    </border>
    <border diagonalUp="false" diagonalDown="false">
      <left style="hair"/>
      <right style="thin"/>
      <top/>
      <bottom/>
      <diagonal/>
    </border>
    <border diagonalUp="false" diagonalDown="false">
      <left style="medium"/>
      <right/>
      <top style="medium"/>
      <bottom style="hair"/>
      <diagonal/>
    </border>
    <border diagonalUp="false" diagonalDown="false">
      <left style="hair"/>
      <right style="hair"/>
      <top style="medium"/>
      <bottom style="hair"/>
      <diagonal/>
    </border>
    <border diagonalUp="false" diagonalDown="false">
      <left style="medium"/>
      <right/>
      <top style="hair"/>
      <bottom/>
      <diagonal/>
    </border>
    <border diagonalUp="false" diagonalDown="false">
      <left style="hair"/>
      <right style="hair"/>
      <top style="hair"/>
      <bottom style="hair"/>
      <diagonal/>
    </border>
    <border diagonalUp="false" diagonalDown="false">
      <left style="medium"/>
      <right/>
      <top style="hair"/>
      <bottom style="medium"/>
      <diagonal/>
    </border>
    <border diagonalUp="false" diagonalDown="false">
      <left style="hair"/>
      <right style="hair"/>
      <top style="hair"/>
      <bottom style="medium"/>
      <diagonal/>
    </border>
    <border diagonalUp="false" diagonalDown="false">
      <left style="thin"/>
      <right/>
      <top style="hair"/>
      <bottom style="thin"/>
      <diagonal/>
    </border>
    <border diagonalUp="false" diagonalDown="false">
      <left style="hair"/>
      <right style="thin"/>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thin"/>
      <right style="thin"/>
      <top style="hair"/>
      <bottom style="hair"/>
      <diagonal/>
    </border>
    <border diagonalUp="false" diagonalDown="false">
      <left style="thin"/>
      <right style="thin"/>
      <top style="hair"/>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medium"/>
      <top style="medium"/>
      <bottom style="hair"/>
      <diagonal/>
    </border>
    <border diagonalUp="false" diagonalDown="false">
      <left style="medium"/>
      <right/>
      <top style="hair"/>
      <bottom style="hair"/>
      <diagonal/>
    </border>
    <border diagonalUp="false" diagonalDown="false">
      <left/>
      <right style="medium"/>
      <top style="hair"/>
      <bottom/>
      <diagonal/>
    </border>
    <border diagonalUp="false" diagonalDown="false">
      <left style="medium"/>
      <right/>
      <top style="thin"/>
      <bottom style="hair"/>
      <diagonal/>
    </border>
    <border diagonalUp="false" diagonalDown="false">
      <left/>
      <right style="medium"/>
      <top/>
      <bottom style="hair"/>
      <diagonal/>
    </border>
    <border diagonalUp="false" diagonalDown="false">
      <left style="medium"/>
      <right/>
      <top style="hair"/>
      <bottom style="thin"/>
      <diagonal/>
    </border>
    <border diagonalUp="false" diagonalDown="false">
      <left style="medium"/>
      <right/>
      <top/>
      <bottom style="hair"/>
      <diagonal/>
    </border>
    <border diagonalUp="false" diagonalDown="false">
      <left/>
      <right/>
      <top style="thin"/>
      <bottom style="hair"/>
      <diagonal/>
    </border>
    <border diagonalUp="false" diagonalDown="false">
      <left/>
      <right style="medium"/>
      <top style="hair"/>
      <bottom style="thin"/>
      <diagonal/>
    </border>
    <border diagonalUp="false" diagonalDown="false">
      <left/>
      <right/>
      <top style="hair"/>
      <bottom/>
      <diagonal/>
    </border>
    <border diagonalUp="false" diagonalDown="false">
      <left/>
      <right/>
      <top style="hair"/>
      <bottom style="medium"/>
      <diagonal/>
    </border>
    <border diagonalUp="false" diagonalDown="false">
      <left style="medium"/>
      <right style="medium"/>
      <top style="medium"/>
      <bottom/>
      <diagonal/>
    </border>
    <border diagonalUp="false" diagonalDown="false">
      <left style="thin"/>
      <right style="hair"/>
      <top style="thin"/>
      <bottom style="hair"/>
      <diagonal/>
    </border>
    <border diagonalUp="false" diagonalDown="false">
      <left style="hair"/>
      <right style="thin"/>
      <top style="thin"/>
      <bottom style="hair"/>
      <diagonal/>
    </border>
    <border diagonalUp="false" diagonalDown="false">
      <left style="thin"/>
      <right style="hair"/>
      <top style="hair"/>
      <bottom style="thin"/>
      <diagonal/>
    </border>
    <border diagonalUp="false" diagonalDown="false">
      <left style="hair"/>
      <right style="thin"/>
      <top style="hair"/>
      <bottom style="thin"/>
      <diagonal/>
    </border>
    <border diagonalUp="false" diagonalDown="false">
      <left style="hair"/>
      <right style="hair"/>
      <top style="thin"/>
      <bottom style="hair"/>
      <diagonal/>
    </border>
    <border diagonalUp="false" diagonalDown="false">
      <left style="hair"/>
      <right style="thin"/>
      <top style="hair"/>
      <bottom style="hair"/>
      <diagonal/>
    </border>
    <border diagonalUp="false" diagonalDown="false">
      <left style="hair"/>
      <right style="hair"/>
      <top/>
      <bottom style="hair"/>
      <diagonal/>
    </border>
    <border diagonalUp="false" diagonalDown="false">
      <left style="hair"/>
      <right style="hair"/>
      <top style="hair"/>
      <bottom style="thin"/>
      <diagonal/>
    </border>
    <border diagonalUp="false" diagonalDown="false">
      <left/>
      <right style="medium"/>
      <top style="thin"/>
      <bottom style="thin"/>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right style="thin"/>
      <top style="medium"/>
      <bottom style="thin"/>
      <diagonal/>
    </border>
    <border diagonalUp="false" diagonalDown="false">
      <left style="medium"/>
      <right style="thin"/>
      <top style="thin"/>
      <botto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right style="thin"/>
      <top style="medium"/>
      <bottom/>
      <diagonal/>
    </border>
    <border diagonalUp="false" diagonalDown="false">
      <left style="thin"/>
      <right/>
      <top style="medium"/>
      <bottom/>
      <diagonal/>
    </border>
    <border diagonalUp="false" diagonalDown="false">
      <left/>
      <right style="thin">
        <color rgb="FF7F7F7F"/>
      </right>
      <top style="thin">
        <color rgb="FF7F7F7F"/>
      </top>
      <bottom style="thin"/>
      <diagonal/>
    </border>
    <border diagonalUp="false" diagonalDown="false">
      <left style="thin">
        <color rgb="FF7F7F7F"/>
      </left>
      <right style="thin">
        <color rgb="FF7F7F7F"/>
      </right>
      <top style="thin">
        <color rgb="FF7F7F7F"/>
      </top>
      <bottom style="thin"/>
      <diagonal/>
    </border>
    <border diagonalUp="false" diagonalDown="false">
      <left style="thin">
        <color rgb="FF7F7F7F"/>
      </left>
      <right/>
      <top style="thin">
        <color rgb="FF7F7F7F"/>
      </top>
      <bottom style="thin"/>
      <diagonal/>
    </border>
    <border diagonalUp="false" diagonalDown="false">
      <left/>
      <right style="thin">
        <color rgb="FF7F7F7F"/>
      </right>
      <top/>
      <bottom style="thin">
        <color rgb="FF7F7F7F"/>
      </bottom>
      <diagonal/>
    </border>
    <border diagonalUp="false" diagonalDown="false">
      <left style="thin">
        <color rgb="FF7F7F7F"/>
      </left>
      <right style="thin">
        <color rgb="FF7F7F7F"/>
      </right>
      <top/>
      <bottom style="thin">
        <color rgb="FF7F7F7F"/>
      </bottom>
      <diagonal/>
    </border>
    <border diagonalUp="false" diagonalDown="false">
      <left/>
      <right style="thin">
        <color rgb="FF7F7F7F"/>
      </right>
      <top style="thin">
        <color rgb="FF7F7F7F"/>
      </top>
      <bottom/>
      <diagonal/>
    </border>
    <border diagonalUp="false" diagonalDown="false">
      <left style="medium"/>
      <right style="thin"/>
      <top style="thin"/>
      <bottom style="medium"/>
      <diagonal/>
    </border>
    <border diagonalUp="false" diagonalDown="false">
      <left style="medium"/>
      <right/>
      <top style="thin"/>
      <bottom style="medium"/>
      <diagonal/>
    </border>
    <border diagonalUp="false" diagonalDown="false">
      <left/>
      <right style="thin"/>
      <top style="thin"/>
      <bottom style="medium"/>
      <diagonal/>
    </border>
    <border diagonalUp="false" diagonalDown="false">
      <left style="thin"/>
      <right/>
      <top style="thin"/>
      <bottom style="medium"/>
      <diagonal/>
    </border>
    <border diagonalUp="false" diagonalDown="false">
      <left/>
      <right style="thin">
        <color rgb="FF7F7F7F"/>
      </right>
      <top style="thin"/>
      <bottom style="medium"/>
      <diagonal/>
    </border>
    <border diagonalUp="false" diagonalDown="false">
      <left style="thin">
        <color rgb="FF7F7F7F"/>
      </left>
      <right style="thin">
        <color rgb="FF7F7F7F"/>
      </right>
      <top style="thin"/>
      <bottom style="medium"/>
      <diagonal/>
    </border>
    <border diagonalUp="false" diagonalDown="false">
      <left/>
      <right/>
      <top style="thin"/>
      <bottom style="medium"/>
      <diagonal/>
    </border>
    <border diagonalUp="false" diagonalDown="false">
      <left style="thin"/>
      <right style="medium"/>
      <top style="medium"/>
      <bottom style="medium"/>
      <diagonal/>
    </border>
    <border diagonalUp="false" diagonalDown="false">
      <left style="medium"/>
      <right/>
      <top style="medium"/>
      <bottom style="thin"/>
      <diagonal/>
    </border>
    <border diagonalUp="false" diagonalDown="false">
      <left style="medium"/>
      <right/>
      <top style="thin"/>
      <bottom style="thin"/>
      <diagonal/>
    </border>
    <border diagonalUp="false" diagonalDown="false">
      <left/>
      <right style="medium"/>
      <top style="medium"/>
      <bottom style="thin"/>
      <diagonal/>
    </border>
    <border diagonalUp="false" diagonalDown="false">
      <left/>
      <right style="medium"/>
      <top style="thin"/>
      <bottom style="medium"/>
      <diagonal/>
    </border>
  </borders>
  <cellStyleXfs count="7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9" fillId="0" borderId="0" applyFont="true" applyBorder="false" applyAlignment="true" applyProtection="false">
      <alignment horizontal="general" vertical="center" textRotation="0" wrapText="false" indent="0" shrinkToFit="false"/>
    </xf>
    <xf numFmtId="164" fontId="32" fillId="0" borderId="0" applyFont="true" applyBorder="false" applyAlignment="true" applyProtection="false">
      <alignment horizontal="general" vertical="center" textRotation="0" wrapText="false" indent="0" shrinkToFit="false"/>
    </xf>
    <xf numFmtId="164" fontId="4" fillId="2" borderId="0" applyFont="true" applyBorder="false" applyAlignment="true" applyProtection="false">
      <alignment horizontal="general" vertical="center" textRotation="0" wrapText="false" indent="0" shrinkToFit="false"/>
    </xf>
    <xf numFmtId="164" fontId="4" fillId="3" borderId="0" applyFont="true" applyBorder="false" applyAlignment="true" applyProtection="false">
      <alignment horizontal="general" vertical="center" textRotation="0" wrapText="false" indent="0" shrinkToFit="false"/>
    </xf>
    <xf numFmtId="164" fontId="4" fillId="4"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6" borderId="0" applyFont="true" applyBorder="false" applyAlignment="true" applyProtection="false">
      <alignment horizontal="general" vertical="center" textRotation="0" wrapText="false" indent="0" shrinkToFit="false"/>
    </xf>
    <xf numFmtId="164" fontId="4" fillId="7"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9" borderId="0" applyFont="true" applyBorder="false" applyAlignment="true" applyProtection="false">
      <alignment horizontal="general" vertical="center" textRotation="0" wrapText="false" indent="0" shrinkToFit="false"/>
    </xf>
    <xf numFmtId="164" fontId="4" fillId="10"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11" borderId="0" applyFont="true" applyBorder="false" applyAlignment="true" applyProtection="false">
      <alignment horizontal="general" vertical="center" textRotation="0" wrapText="false" indent="0" shrinkToFit="false"/>
    </xf>
    <xf numFmtId="164" fontId="5" fillId="12" borderId="0" applyFont="true" applyBorder="false" applyAlignment="true" applyProtection="false">
      <alignment horizontal="general" vertical="center" textRotation="0" wrapText="false" indent="0" shrinkToFit="false"/>
    </xf>
    <xf numFmtId="164" fontId="5" fillId="9" borderId="0" applyFont="true" applyBorder="false" applyAlignment="true" applyProtection="false">
      <alignment horizontal="general" vertical="center" textRotation="0" wrapText="false" indent="0" shrinkToFit="false"/>
    </xf>
    <xf numFmtId="164" fontId="5" fillId="10"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15" borderId="0" applyFont="true" applyBorder="false" applyAlignment="true" applyProtection="false">
      <alignment horizontal="general" vertical="center" textRotation="0" wrapText="false" indent="0" shrinkToFit="false"/>
    </xf>
    <xf numFmtId="164" fontId="6" fillId="16" borderId="0" applyFont="true" applyBorder="false" applyAlignment="true" applyProtection="false">
      <alignment horizontal="general" vertical="center" textRotation="0" wrapText="false" indent="0" shrinkToFit="false"/>
    </xf>
    <xf numFmtId="164" fontId="5" fillId="17" borderId="0" applyFont="true" applyBorder="false" applyAlignment="true" applyProtection="false">
      <alignment horizontal="general" vertical="center" textRotation="0" wrapText="false" indent="0" shrinkToFit="false"/>
    </xf>
    <xf numFmtId="164" fontId="5" fillId="18" borderId="0" applyFont="true" applyBorder="false" applyAlignment="true" applyProtection="false">
      <alignment horizontal="general" vertical="center" textRotation="0" wrapText="false" indent="0" shrinkToFit="false"/>
    </xf>
    <xf numFmtId="164" fontId="5" fillId="19"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20" borderId="0" applyFont="true" applyBorder="false" applyAlignment="true" applyProtection="false">
      <alignment horizontal="general" vertical="center" textRotation="0" wrapText="false" indent="0" shrinkToFit="false"/>
    </xf>
    <xf numFmtId="164" fontId="7" fillId="0" borderId="0" applyFont="true" applyBorder="false" applyAlignment="true" applyProtection="false">
      <alignment horizontal="general" vertical="center" textRotation="0" wrapText="false" indent="0" shrinkToFit="false"/>
    </xf>
    <xf numFmtId="164" fontId="8" fillId="21" borderId="1" applyFont="true" applyBorder="true" applyAlignment="true" applyProtection="false">
      <alignment horizontal="general" vertical="center" textRotation="0" wrapText="false" indent="0" shrinkToFit="false"/>
    </xf>
    <xf numFmtId="165" fontId="9" fillId="0" borderId="0" applyFont="true" applyBorder="false" applyAlignment="true" applyProtection="false">
      <alignment horizontal="general" vertical="center" textRotation="0" wrapText="false" indent="0" shrinkToFit="false"/>
    </xf>
    <xf numFmtId="164" fontId="9" fillId="22" borderId="2" applyFont="true" applyBorder="true" applyAlignment="true" applyProtection="false">
      <alignment horizontal="general" vertical="center" textRotation="0" wrapText="false" indent="0" shrinkToFit="false"/>
    </xf>
    <xf numFmtId="164" fontId="10" fillId="0" borderId="3" applyFont="true" applyBorder="true" applyAlignment="true" applyProtection="false">
      <alignment horizontal="general" vertical="center" textRotation="0" wrapText="false" indent="0" shrinkToFit="false"/>
    </xf>
    <xf numFmtId="164" fontId="11" fillId="7" borderId="4" applyFont="true" applyBorder="true" applyAlignment="true" applyProtection="false">
      <alignment horizontal="general" vertical="center" textRotation="0" wrapText="false" indent="0" shrinkToFit="false"/>
    </xf>
    <xf numFmtId="164" fontId="12" fillId="23" borderId="5" applyFont="true" applyBorder="true" applyAlignment="true" applyProtection="false">
      <alignment horizontal="general" vertical="center" textRotation="0" wrapText="false" indent="0" shrinkToFit="false"/>
    </xf>
    <xf numFmtId="164" fontId="13" fillId="3" borderId="0" applyFont="true" applyBorder="false" applyAlignment="true" applyProtection="false">
      <alignment horizontal="general" vertical="center" textRotation="0" wrapText="false" indent="0" shrinkToFit="false"/>
    </xf>
    <xf numFmtId="166" fontId="9" fillId="0" borderId="0" applyFont="true" applyBorder="false" applyAlignment="true" applyProtection="false">
      <alignment horizontal="general" vertical="center" textRotation="0" wrapText="false" indent="0" shrinkToFit="false"/>
    </xf>
    <xf numFmtId="164" fontId="9"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6" fillId="4" borderId="0" applyFont="true" applyBorder="false" applyAlignment="true" applyProtection="false">
      <alignment horizontal="general" vertical="center" textRotation="0" wrapText="false" indent="0" shrinkToFit="false"/>
    </xf>
    <xf numFmtId="164" fontId="17" fillId="0" borderId="6" applyFont="true" applyBorder="true" applyAlignment="true" applyProtection="false">
      <alignment horizontal="general" vertical="center" textRotation="0" wrapText="false" indent="0" shrinkToFit="false"/>
    </xf>
    <xf numFmtId="164" fontId="18" fillId="0" borderId="7" applyFont="true" applyBorder="true" applyAlignment="true" applyProtection="false">
      <alignment horizontal="general" vertical="center" textRotation="0" wrapText="false" indent="0" shrinkToFit="false"/>
    </xf>
    <xf numFmtId="164" fontId="19" fillId="0" borderId="8" applyFont="true" applyBorder="true" applyAlignment="true" applyProtection="false">
      <alignment horizontal="general" vertical="center" textRotation="0" wrapText="false" indent="0" shrinkToFit="false"/>
    </xf>
    <xf numFmtId="164" fontId="19" fillId="0" borderId="0" applyFont="true" applyBorder="false" applyAlignment="true" applyProtection="false">
      <alignment horizontal="general" vertical="center" textRotation="0" wrapText="false" indent="0" shrinkToFit="false"/>
    </xf>
    <xf numFmtId="164" fontId="20" fillId="23" borderId="4" applyFont="true" applyBorder="true" applyAlignment="true" applyProtection="false">
      <alignment horizontal="general" vertical="center" textRotation="0" wrapText="false" indent="0" shrinkToFit="false"/>
    </xf>
    <xf numFmtId="164" fontId="21" fillId="0" borderId="0" applyFont="true" applyBorder="false" applyAlignment="true" applyProtection="false">
      <alignment horizontal="general" vertical="center" textRotation="0" wrapText="false" indent="0" shrinkToFit="false"/>
    </xf>
    <xf numFmtId="164" fontId="22" fillId="0" borderId="0" applyFont="true" applyBorder="false" applyAlignment="true" applyProtection="false">
      <alignment horizontal="general" vertical="center" textRotation="0" wrapText="false" indent="0" shrinkToFit="false"/>
    </xf>
    <xf numFmtId="164" fontId="23" fillId="0" borderId="9" applyFont="true" applyBorder="true" applyAlignment="true" applyProtection="false">
      <alignment horizontal="general" vertical="center" textRotation="0" wrapText="false" indent="0" shrinkToFit="false"/>
    </xf>
    <xf numFmtId="166" fontId="9" fillId="0" borderId="0" applyFont="true" applyBorder="false" applyAlignment="true" applyProtection="false">
      <alignment horizontal="general" vertical="center" textRotation="0" wrapText="false" indent="0" shrinkToFit="false"/>
    </xf>
  </cellStyleXfs>
  <cellXfs count="734">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false" applyProtection="true">
      <alignment horizontal="general" vertical="center" textRotation="0" wrapText="false" indent="0" shrinkToFit="false"/>
      <protection locked="true" hidden="false"/>
    </xf>
    <xf numFmtId="164" fontId="0" fillId="0" borderId="0" xfId="0" applyFont="false" applyBorder="false" applyAlignment="false" applyProtection="true">
      <alignment horizontal="general" vertical="center" textRotation="0" wrapText="false" indent="0" shrinkToFit="false"/>
      <protection locked="false" hidden="false"/>
    </xf>
    <xf numFmtId="164" fontId="24" fillId="0" borderId="0" xfId="0" applyFont="true" applyBorder="false" applyAlignment="false" applyProtection="true">
      <alignment horizontal="general" vertical="center" textRotation="0" wrapText="false" indent="0" shrinkToFit="false"/>
      <protection locked="true" hidden="false"/>
    </xf>
    <xf numFmtId="164" fontId="25" fillId="0" borderId="0" xfId="0" applyFont="true" applyBorder="false" applyAlignment="fals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left" vertical="center" textRotation="0" wrapText="true" indent="0" shrinkToFit="false"/>
      <protection locked="true" hidden="false"/>
    </xf>
    <xf numFmtId="164" fontId="26" fillId="0" borderId="0" xfId="0" applyFont="true" applyBorder="false" applyAlignment="false" applyProtection="true">
      <alignment horizontal="general" vertical="center" textRotation="0" wrapText="false" indent="0" shrinkToFit="false"/>
      <protection locked="true" hidden="false"/>
    </xf>
    <xf numFmtId="164" fontId="27" fillId="0" borderId="0" xfId="0" applyFont="true" applyBorder="true" applyAlignment="true" applyProtection="true">
      <alignment horizontal="left" vertical="top" textRotation="0" wrapText="true" indent="0" shrinkToFit="false"/>
      <protection locked="true" hidden="false"/>
    </xf>
    <xf numFmtId="164" fontId="28" fillId="0" borderId="0" xfId="0" applyFont="true" applyBorder="false" applyAlignment="fals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left" vertical="top" textRotation="0" wrapText="true" indent="0" shrinkToFit="false"/>
      <protection locked="true" hidden="false"/>
    </xf>
    <xf numFmtId="164" fontId="26" fillId="0" borderId="0" xfId="0" applyFont="true" applyBorder="false" applyAlignment="true" applyProtection="true">
      <alignment horizontal="general" vertical="center" textRotation="0" wrapText="true" indent="0" shrinkToFit="false"/>
      <protection locked="true" hidden="false"/>
    </xf>
    <xf numFmtId="164" fontId="30" fillId="0" borderId="0" xfId="0" applyFont="true" applyBorder="false" applyAlignment="false" applyProtection="true">
      <alignment horizontal="general" vertical="center" textRotation="0" wrapText="false" indent="0" shrinkToFit="false"/>
      <protection locked="true" hidden="false"/>
    </xf>
    <xf numFmtId="164" fontId="31" fillId="0" borderId="0" xfId="0" applyFont="true" applyBorder="false" applyAlignment="false" applyProtection="true">
      <alignment horizontal="general" vertical="center" textRotation="0" wrapText="false" indent="0" shrinkToFit="false"/>
      <protection locked="true" hidden="false"/>
    </xf>
    <xf numFmtId="164" fontId="28" fillId="0" borderId="10" xfId="0" applyFont="true" applyBorder="true" applyAlignment="true" applyProtection="true">
      <alignment horizontal="center" vertical="center" textRotation="0" wrapText="false" indent="0" shrinkToFit="false"/>
      <protection locked="true" hidden="false"/>
    </xf>
    <xf numFmtId="164" fontId="28" fillId="16" borderId="11" xfId="0" applyFont="true" applyBorder="true" applyAlignment="true" applyProtection="true">
      <alignment horizontal="left" vertical="center" textRotation="0" wrapText="false" indent="0" shrinkToFit="false"/>
      <protection locked="false" hidden="false"/>
    </xf>
    <xf numFmtId="164" fontId="28" fillId="0" borderId="12" xfId="0" applyFont="true" applyBorder="true" applyAlignment="false" applyProtection="true">
      <alignment horizontal="general" vertical="center" textRotation="0" wrapText="false" indent="0" shrinkToFit="false"/>
      <protection locked="true" hidden="false"/>
    </xf>
    <xf numFmtId="164" fontId="28" fillId="0" borderId="13" xfId="0" applyFont="true" applyBorder="true" applyAlignment="true" applyProtection="true">
      <alignment horizontal="left" vertical="center" textRotation="0" wrapText="false" indent="0" shrinkToFit="false"/>
      <protection locked="true" hidden="false"/>
    </xf>
    <xf numFmtId="164" fontId="28" fillId="16" borderId="14" xfId="0" applyFont="true" applyBorder="true" applyAlignment="true" applyProtection="true">
      <alignment horizontal="left" vertical="center" textRotation="0" wrapText="false" indent="0" shrinkToFit="false"/>
      <protection locked="false" hidden="false"/>
    </xf>
    <xf numFmtId="164" fontId="28" fillId="0" borderId="15" xfId="0" applyFont="true" applyBorder="true" applyAlignment="false" applyProtection="true">
      <alignment horizontal="general" vertical="center" textRotation="0" wrapText="false" indent="0" shrinkToFit="false"/>
      <protection locked="true" hidden="false"/>
    </xf>
    <xf numFmtId="164" fontId="28" fillId="16" borderId="16" xfId="0" applyFont="true" applyBorder="true" applyAlignment="true" applyProtection="true">
      <alignment horizontal="left" vertical="center" textRotation="0" wrapText="false" indent="0" shrinkToFit="false"/>
      <protection locked="false" hidden="false"/>
    </xf>
    <xf numFmtId="164" fontId="28" fillId="16" borderId="17" xfId="0" applyFont="true" applyBorder="true" applyAlignment="true" applyProtection="true">
      <alignment horizontal="center" vertical="center" textRotation="0" wrapText="false" indent="0" shrinkToFit="false"/>
      <protection locked="false" hidden="false"/>
    </xf>
    <xf numFmtId="164" fontId="28" fillId="16" borderId="18" xfId="0" applyFont="true" applyBorder="true" applyAlignment="true" applyProtection="true">
      <alignment horizontal="center" vertical="center" textRotation="0" wrapText="false" indent="0" shrinkToFit="false"/>
      <protection locked="false" hidden="false"/>
    </xf>
    <xf numFmtId="164" fontId="28" fillId="0" borderId="18" xfId="0" applyFont="true" applyBorder="true" applyAlignment="false" applyProtection="true">
      <alignment horizontal="general" vertical="center" textRotation="0" wrapText="false" indent="0" shrinkToFit="false"/>
      <protection locked="true" hidden="false"/>
    </xf>
    <xf numFmtId="164" fontId="28" fillId="16" borderId="19" xfId="0" applyFont="true" applyBorder="true" applyAlignment="true" applyProtection="true">
      <alignment horizontal="center" vertical="center" textRotation="0" wrapText="false" indent="0" shrinkToFit="false"/>
      <protection locked="false" hidden="false"/>
    </xf>
    <xf numFmtId="164" fontId="28" fillId="0" borderId="20" xfId="0" applyFont="true" applyBorder="true" applyAlignment="false" applyProtection="true">
      <alignment horizontal="general" vertical="center" textRotation="0" wrapText="false" indent="0" shrinkToFit="false"/>
      <protection locked="true" hidden="false"/>
    </xf>
    <xf numFmtId="164" fontId="28" fillId="0" borderId="21" xfId="0" applyFont="true" applyBorder="true" applyAlignment="false" applyProtection="true">
      <alignment horizontal="general" vertical="center" textRotation="0" wrapText="false" indent="0" shrinkToFit="false"/>
      <protection locked="true" hidden="false"/>
    </xf>
    <xf numFmtId="164" fontId="28" fillId="0" borderId="22" xfId="0" applyFont="true" applyBorder="true" applyAlignment="false" applyProtection="true">
      <alignment horizontal="general" vertical="center" textRotation="0" wrapText="false" indent="0" shrinkToFit="false"/>
      <protection locked="true" hidden="false"/>
    </xf>
    <xf numFmtId="164" fontId="28" fillId="16" borderId="23" xfId="0" applyFont="true" applyBorder="true" applyAlignment="true" applyProtection="true">
      <alignment horizontal="left" vertical="center" textRotation="0" wrapText="false" indent="0" shrinkToFit="false"/>
      <protection locked="false" hidden="false"/>
    </xf>
    <xf numFmtId="164" fontId="28" fillId="0" borderId="10" xfId="0" applyFont="true" applyBorder="true" applyAlignment="true" applyProtection="true">
      <alignment horizontal="general" vertical="center" textRotation="0" wrapText="true" indent="0" shrinkToFit="true"/>
      <protection locked="true" hidden="false"/>
    </xf>
    <xf numFmtId="164" fontId="28" fillId="0" borderId="10" xfId="0" applyFont="true" applyBorder="true" applyAlignment="true" applyProtection="true">
      <alignment horizontal="general" vertical="center" textRotation="0" wrapText="false" indent="0" shrinkToFit="false"/>
      <protection locked="true" hidden="false"/>
    </xf>
    <xf numFmtId="164" fontId="28" fillId="16" borderId="24" xfId="0" applyFont="true" applyBorder="true" applyAlignment="true" applyProtection="true">
      <alignment horizontal="left" vertical="center" textRotation="0" wrapText="false" indent="0" shrinkToFit="false"/>
      <protection locked="false" hidden="false"/>
    </xf>
    <xf numFmtId="164" fontId="28" fillId="0" borderId="15" xfId="0" applyFont="true" applyBorder="true" applyAlignment="true" applyProtection="true">
      <alignment horizontal="general" vertical="center" textRotation="0" wrapText="false" indent="0" shrinkToFit="true"/>
      <protection locked="true" hidden="false"/>
    </xf>
    <xf numFmtId="164" fontId="4" fillId="0" borderId="13" xfId="0" applyFont="true" applyBorder="true" applyAlignment="true" applyProtection="true">
      <alignment horizontal="left" vertical="center" textRotation="0" wrapText="false" indent="0" shrinkToFit="false"/>
      <protection locked="true" hidden="false"/>
    </xf>
    <xf numFmtId="164" fontId="33" fillId="16" borderId="25" xfId="20" applyFont="false" applyBorder="true" applyAlignment="true" applyProtection="true">
      <alignment horizontal="left" vertical="center" textRotation="0" wrapText="false" indent="0" shrinkToFit="false"/>
      <protection locked="false" hidden="false"/>
    </xf>
    <xf numFmtId="164" fontId="28" fillId="0" borderId="0" xfId="0" applyFont="true" applyBorder="false" applyAlignment="true" applyProtection="true">
      <alignment horizontal="center" vertical="center" textRotation="0" wrapText="true" indent="0" shrinkToFit="false"/>
      <protection locked="true" hidden="false"/>
    </xf>
    <xf numFmtId="164" fontId="28" fillId="0" borderId="0" xfId="0" applyFont="true" applyBorder="false" applyAlignment="true" applyProtection="true">
      <alignment horizontal="right" vertical="top" textRotation="0" wrapText="true" indent="0" shrinkToFit="false"/>
      <protection locked="true" hidden="false"/>
    </xf>
    <xf numFmtId="164" fontId="28" fillId="0" borderId="0" xfId="0" applyFont="true" applyBorder="true" applyAlignment="true" applyProtection="true">
      <alignment horizontal="left" vertical="top" textRotation="0" wrapText="true" indent="0" shrinkToFit="false"/>
      <protection locked="true" hidden="false"/>
    </xf>
    <xf numFmtId="164" fontId="28" fillId="0" borderId="26" xfId="0" applyFont="true" applyBorder="true" applyAlignment="true" applyProtection="true">
      <alignment horizontal="center" vertical="center" textRotation="0" wrapText="false" indent="0" shrinkToFit="false"/>
      <protection locked="true" hidden="false"/>
    </xf>
    <xf numFmtId="164" fontId="28" fillId="0" borderId="10" xfId="0" applyFont="true" applyBorder="true" applyAlignment="true" applyProtection="true">
      <alignment horizontal="center" vertical="center" textRotation="0" wrapText="true" indent="0" shrinkToFit="false"/>
      <protection locked="true" hidden="false"/>
    </xf>
    <xf numFmtId="164" fontId="28" fillId="0" borderId="0" xfId="0" applyFont="true" applyBorder="false" applyAlignment="true" applyProtection="true">
      <alignment horizontal="left" vertical="top" textRotation="0" wrapText="true" indent="0" shrinkToFit="false"/>
      <protection locked="true" hidden="false"/>
    </xf>
    <xf numFmtId="164" fontId="28" fillId="0" borderId="26" xfId="0" applyFont="true" applyBorder="true" applyAlignment="true" applyProtection="true">
      <alignment horizontal="center" vertical="center" textRotation="0" wrapText="true" indent="0" shrinkToFit="false"/>
      <protection locked="true" hidden="false"/>
    </xf>
    <xf numFmtId="164" fontId="4" fillId="0" borderId="27" xfId="0" applyFont="true" applyBorder="true" applyAlignment="true" applyProtection="true">
      <alignment horizontal="center" vertical="center" textRotation="0" wrapText="false" indent="0" shrinkToFit="false"/>
      <protection locked="true" hidden="false"/>
    </xf>
    <xf numFmtId="167" fontId="28" fillId="16" borderId="28" xfId="0" applyFont="true" applyBorder="true" applyAlignment="true" applyProtection="true">
      <alignment horizontal="center" vertical="center" textRotation="0" wrapText="false" indent="0" shrinkToFit="false"/>
      <protection locked="false" hidden="false"/>
    </xf>
    <xf numFmtId="164" fontId="28" fillId="16" borderId="29" xfId="0" applyFont="true" applyBorder="true" applyAlignment="true" applyProtection="true">
      <alignment horizontal="general" vertical="center" textRotation="0" wrapText="true" indent="0" shrinkToFit="false"/>
      <protection locked="false" hidden="false"/>
    </xf>
    <xf numFmtId="164" fontId="28" fillId="16" borderId="15" xfId="0" applyFont="true" applyBorder="true" applyAlignment="false" applyProtection="true">
      <alignment horizontal="general" vertical="center" textRotation="0" wrapText="false" indent="0" shrinkToFit="false"/>
      <protection locked="false" hidden="false"/>
    </xf>
    <xf numFmtId="164" fontId="28" fillId="16" borderId="15" xfId="0" applyFont="true" applyBorder="true" applyAlignment="true" applyProtection="true">
      <alignment horizontal="general" vertical="center" textRotation="0" wrapText="true" indent="0" shrinkToFit="false"/>
      <protection locked="false" hidden="false"/>
    </xf>
    <xf numFmtId="164" fontId="28" fillId="16" borderId="30" xfId="0" applyFont="true" applyBorder="true" applyAlignment="true" applyProtection="true">
      <alignment horizontal="general" vertical="center" textRotation="0" wrapText="true" indent="0" shrinkToFit="false"/>
      <protection locked="false" hidden="false"/>
    </xf>
    <xf numFmtId="168" fontId="4" fillId="0" borderId="31" xfId="0" applyFont="true" applyBorder="true" applyAlignment="true" applyProtection="true">
      <alignment horizontal="center" vertical="center" textRotation="0" wrapText="false" indent="0" shrinkToFit="false"/>
      <protection locked="true" hidden="false"/>
    </xf>
    <xf numFmtId="169" fontId="28" fillId="0" borderId="0" xfId="0" applyFont="true" applyBorder="false" applyAlignment="false" applyProtection="true">
      <alignment horizontal="general" vertical="center" textRotation="0" wrapText="false" indent="0" shrinkToFit="false"/>
      <protection locked="true" hidden="false"/>
    </xf>
    <xf numFmtId="170" fontId="4" fillId="0" borderId="13" xfId="0" applyFont="true" applyBorder="true" applyAlignment="true" applyProtection="true">
      <alignment horizontal="center" vertical="center" textRotation="0" wrapText="false" indent="0" shrinkToFit="false"/>
      <protection locked="true" hidden="false"/>
    </xf>
    <xf numFmtId="167" fontId="34" fillId="16" borderId="32" xfId="0" applyFont="true" applyBorder="true" applyAlignment="true" applyProtection="true">
      <alignment horizontal="center" vertical="center" textRotation="0" wrapText="false" indent="0" shrinkToFit="false"/>
      <protection locked="false" hidden="false"/>
    </xf>
    <xf numFmtId="164" fontId="28" fillId="16" borderId="10" xfId="0" applyFont="true" applyBorder="true" applyAlignment="true" applyProtection="true">
      <alignment horizontal="general" vertical="center" textRotation="0" wrapText="true" indent="0" shrinkToFit="false"/>
      <protection locked="false" hidden="false"/>
    </xf>
    <xf numFmtId="164" fontId="28" fillId="16" borderId="33" xfId="0" applyFont="true" applyBorder="true" applyAlignment="true" applyProtection="true">
      <alignment horizontal="general" vertical="center" textRotation="0" wrapText="true" indent="0" shrinkToFit="false"/>
      <protection locked="false" hidden="false"/>
    </xf>
    <xf numFmtId="164" fontId="28" fillId="16" borderId="10" xfId="0" applyFont="true" applyBorder="true" applyAlignment="true" applyProtection="true">
      <alignment horizontal="general" vertical="center" textRotation="0" wrapText="false" indent="0" shrinkToFit="false"/>
      <protection locked="false" hidden="false"/>
    </xf>
    <xf numFmtId="164" fontId="28" fillId="16" borderId="34" xfId="0" applyFont="true" applyBorder="true" applyAlignment="true" applyProtection="true">
      <alignment horizontal="general" vertical="center" textRotation="0" wrapText="true" indent="0" shrinkToFit="false"/>
      <protection locked="false" hidden="false"/>
    </xf>
    <xf numFmtId="167" fontId="26" fillId="16" borderId="32" xfId="0" applyFont="true" applyBorder="true" applyAlignment="true" applyProtection="true">
      <alignment horizontal="center" vertical="center" textRotation="0" wrapText="false" indent="0" shrinkToFit="false"/>
      <protection locked="false" hidden="false"/>
    </xf>
    <xf numFmtId="167" fontId="26" fillId="16" borderId="35" xfId="0" applyFont="true" applyBorder="true" applyAlignment="true" applyProtection="true">
      <alignment horizontal="center" vertical="center" textRotation="0" wrapText="false" indent="0" shrinkToFit="false"/>
      <protection locked="false" hidden="false"/>
    </xf>
    <xf numFmtId="167" fontId="26" fillId="16" borderId="36" xfId="0" applyFont="true" applyBorder="true" applyAlignment="true" applyProtection="true">
      <alignment horizontal="center" vertical="center" textRotation="0" wrapText="false" indent="0" shrinkToFit="false"/>
      <protection locked="false" hidden="false"/>
    </xf>
    <xf numFmtId="164" fontId="28" fillId="16" borderId="26" xfId="0" applyFont="true" applyBorder="true" applyAlignment="true" applyProtection="true">
      <alignment horizontal="general" vertical="center" textRotation="0" wrapText="false" indent="0" shrinkToFit="false"/>
      <protection locked="false" hidden="false"/>
    </xf>
    <xf numFmtId="164" fontId="28" fillId="16" borderId="37" xfId="0" applyFont="true" applyBorder="true" applyAlignment="false" applyProtection="true">
      <alignment horizontal="general" vertical="center" textRotation="0" wrapText="false" indent="0" shrinkToFit="false"/>
      <protection locked="false" hidden="false"/>
    </xf>
    <xf numFmtId="164" fontId="28" fillId="16" borderId="26" xfId="0" applyFont="true" applyBorder="true" applyAlignment="true" applyProtection="true">
      <alignment horizontal="general" vertical="center" textRotation="0" wrapText="true" indent="0" shrinkToFit="false"/>
      <protection locked="false" hidden="false"/>
    </xf>
    <xf numFmtId="164" fontId="28" fillId="16" borderId="38" xfId="0" applyFont="true" applyBorder="true" applyAlignment="true" applyProtection="true">
      <alignment horizontal="general" vertical="center" textRotation="0" wrapText="true" indent="0" shrinkToFit="false"/>
      <protection locked="false" hidden="false"/>
    </xf>
    <xf numFmtId="164" fontId="0" fillId="24" borderId="0" xfId="0" applyFont="false" applyBorder="false" applyAlignment="false" applyProtection="true">
      <alignment horizontal="general" vertical="center" textRotation="0" wrapText="false" indent="0" shrinkToFit="false"/>
      <protection locked="true" hidden="false"/>
    </xf>
    <xf numFmtId="164" fontId="28" fillId="24" borderId="0" xfId="0" applyFont="true" applyBorder="false" applyAlignment="false" applyProtection="true">
      <alignment horizontal="general" vertical="center" textRotation="0" wrapText="false" indent="0" shrinkToFit="false"/>
      <protection locked="true" hidden="false"/>
    </xf>
    <xf numFmtId="164" fontId="28" fillId="24" borderId="10" xfId="0" applyFont="true" applyBorder="true" applyAlignment="true" applyProtection="true">
      <alignment horizontal="center" vertical="center" textRotation="0" wrapText="false" indent="0" shrinkToFit="false"/>
      <protection locked="true" hidden="false"/>
    </xf>
    <xf numFmtId="170" fontId="4" fillId="24" borderId="10" xfId="0" applyFont="true" applyBorder="true" applyAlignment="true" applyProtection="true">
      <alignment horizontal="center" vertical="center" textRotation="0" wrapText="false" indent="0" shrinkToFit="false"/>
      <protection locked="true" hidden="false"/>
    </xf>
    <xf numFmtId="164" fontId="45" fillId="24" borderId="0" xfId="0" applyFont="true" applyBorder="true" applyAlignment="true" applyProtection="true">
      <alignment horizontal="center" vertical="center" textRotation="0" wrapText="false" indent="0" shrinkToFit="false"/>
      <protection locked="true" hidden="false"/>
    </xf>
    <xf numFmtId="164" fontId="45" fillId="24" borderId="0" xfId="0" applyFont="true" applyBorder="false" applyAlignment="true" applyProtection="true">
      <alignment horizontal="center" vertical="center" textRotation="0" wrapText="false" indent="0" shrinkToFit="false"/>
      <protection locked="true" hidden="false"/>
    </xf>
    <xf numFmtId="164" fontId="31" fillId="24" borderId="0" xfId="0" applyFont="true" applyBorder="false" applyAlignment="false" applyProtection="true">
      <alignment horizontal="general" vertical="center" textRotation="0" wrapText="false" indent="0" shrinkToFit="false"/>
      <protection locked="true" hidden="false"/>
    </xf>
    <xf numFmtId="164" fontId="46" fillId="24" borderId="0" xfId="0" applyFont="true" applyBorder="false" applyAlignment="false" applyProtection="true">
      <alignment horizontal="general" vertical="center" textRotation="0" wrapText="false" indent="0" shrinkToFit="false"/>
      <protection locked="true" hidden="false"/>
    </xf>
    <xf numFmtId="164" fontId="47" fillId="24" borderId="39" xfId="0" applyFont="true" applyBorder="true" applyAlignment="true" applyProtection="true">
      <alignment horizontal="center" vertical="center" textRotation="0" wrapText="false" indent="0" shrinkToFit="false"/>
      <protection locked="true" hidden="false"/>
    </xf>
    <xf numFmtId="170" fontId="48" fillId="24" borderId="40" xfId="0" applyFont="true" applyBorder="true" applyAlignment="true" applyProtection="true">
      <alignment horizontal="general" vertical="center" textRotation="0" wrapText="false" indent="0" shrinkToFit="false"/>
      <protection locked="true" hidden="false"/>
    </xf>
    <xf numFmtId="164" fontId="46" fillId="0" borderId="0" xfId="0" applyFont="true" applyBorder="false" applyAlignment="false" applyProtection="true">
      <alignment horizontal="general" vertical="center" textRotation="0" wrapText="false" indent="0" shrinkToFit="false"/>
      <protection locked="true" hidden="false"/>
    </xf>
    <xf numFmtId="164" fontId="47" fillId="24" borderId="27" xfId="0" applyFont="true" applyBorder="true" applyAlignment="true" applyProtection="true">
      <alignment horizontal="center" vertical="center" textRotation="0" wrapText="false" indent="0" shrinkToFit="false"/>
      <protection locked="true" hidden="false"/>
    </xf>
    <xf numFmtId="170" fontId="48" fillId="24" borderId="41" xfId="0" applyFont="true" applyBorder="true" applyAlignment="true" applyProtection="true">
      <alignment horizontal="general" vertical="center" textRotation="0" wrapText="true" indent="0" shrinkToFit="false"/>
      <protection locked="true" hidden="false"/>
    </xf>
    <xf numFmtId="164" fontId="47" fillId="24" borderId="13" xfId="0" applyFont="true" applyBorder="true" applyAlignment="true" applyProtection="true">
      <alignment horizontal="center" vertical="center" textRotation="0" wrapText="true" indent="0" shrinkToFit="false"/>
      <protection locked="true" hidden="false"/>
    </xf>
    <xf numFmtId="164" fontId="47" fillId="24" borderId="39" xfId="0" applyFont="true" applyBorder="true" applyAlignment="false" applyProtection="true">
      <alignment horizontal="general" vertical="center" textRotation="0" wrapText="false" indent="0" shrinkToFit="false"/>
      <protection locked="true" hidden="false"/>
    </xf>
    <xf numFmtId="170" fontId="48" fillId="24" borderId="42" xfId="0" applyFont="true" applyBorder="true" applyAlignment="true" applyProtection="true">
      <alignment horizontal="general" vertical="center" textRotation="0" wrapText="false" indent="0" shrinkToFit="false"/>
      <protection locked="true" hidden="false"/>
    </xf>
    <xf numFmtId="164" fontId="47" fillId="24" borderId="13" xfId="0" applyFont="true" applyBorder="true" applyAlignment="false" applyProtection="true">
      <alignment horizontal="general" vertical="center" textRotation="0" wrapText="false" indent="0" shrinkToFit="false"/>
      <protection locked="true" hidden="false"/>
    </xf>
    <xf numFmtId="164" fontId="47" fillId="24" borderId="43" xfId="0" applyFont="true" applyBorder="true" applyAlignment="false" applyProtection="true">
      <alignment horizontal="general" vertical="center" textRotation="0" wrapText="false" indent="0" shrinkToFit="false"/>
      <protection locked="true" hidden="false"/>
    </xf>
    <xf numFmtId="164" fontId="46" fillId="24" borderId="43" xfId="0" applyFont="true" applyBorder="true" applyAlignment="false" applyProtection="true">
      <alignment horizontal="general" vertical="center" textRotation="0" wrapText="false" indent="0" shrinkToFit="false"/>
      <protection locked="true" hidden="false"/>
    </xf>
    <xf numFmtId="170" fontId="48" fillId="24" borderId="22" xfId="0" applyFont="true" applyBorder="true" applyAlignment="true" applyProtection="true">
      <alignment horizontal="general" vertical="center" textRotation="0" wrapText="false" indent="0" shrinkToFit="false"/>
      <protection locked="true" hidden="false"/>
    </xf>
    <xf numFmtId="170" fontId="48" fillId="24" borderId="15" xfId="0" applyFont="true" applyBorder="true" applyAlignment="true" applyProtection="true">
      <alignment horizontal="general" vertical="center" textRotation="0" wrapText="false" indent="0" shrinkToFit="false"/>
      <protection locked="true" hidden="false"/>
    </xf>
    <xf numFmtId="164" fontId="47" fillId="24" borderId="44" xfId="0" applyFont="true" applyBorder="true" applyAlignment="true" applyProtection="true">
      <alignment horizontal="center" vertical="center" textRotation="0" wrapText="true" indent="0" shrinkToFit="false"/>
      <protection locked="true" hidden="false"/>
    </xf>
    <xf numFmtId="164" fontId="49" fillId="0" borderId="0" xfId="0" applyFont="true" applyBorder="false" applyAlignment="false" applyProtection="true">
      <alignment horizontal="general" vertical="center" textRotation="0" wrapText="false" indent="0" shrinkToFit="false"/>
      <protection locked="true" hidden="false"/>
    </xf>
    <xf numFmtId="164" fontId="47" fillId="24" borderId="45" xfId="0" applyFont="true" applyBorder="true" applyAlignment="true" applyProtection="true">
      <alignment horizontal="center" vertical="center" textRotation="0" wrapText="true" indent="0" shrinkToFit="false"/>
      <protection locked="true" hidden="false"/>
    </xf>
    <xf numFmtId="164" fontId="47" fillId="24" borderId="10" xfId="0" applyFont="true" applyBorder="true" applyAlignment="true" applyProtection="true">
      <alignment horizontal="center" vertical="center" textRotation="0" wrapText="false" indent="0" shrinkToFit="false"/>
      <protection locked="true" hidden="false"/>
    </xf>
    <xf numFmtId="170" fontId="48" fillId="24" borderId="10" xfId="0" applyFont="true" applyBorder="true" applyAlignment="true" applyProtection="true">
      <alignment horizontal="center" vertical="center" textRotation="0" wrapText="false" indent="0" shrinkToFit="true"/>
      <protection locked="true" hidden="false"/>
    </xf>
    <xf numFmtId="164" fontId="48" fillId="24" borderId="10" xfId="0" applyFont="true" applyBorder="true" applyAlignment="true" applyProtection="true">
      <alignment horizontal="center" vertical="center" textRotation="0" wrapText="false" indent="0" shrinkToFit="false"/>
      <protection locked="true" hidden="false"/>
    </xf>
    <xf numFmtId="164" fontId="50" fillId="0" borderId="0" xfId="0" applyFont="true" applyBorder="false" applyAlignment="false" applyProtection="true">
      <alignment horizontal="general" vertical="center" textRotation="0" wrapText="false" indent="0" shrinkToFit="false"/>
      <protection locked="true" hidden="false"/>
    </xf>
    <xf numFmtId="164" fontId="31" fillId="24" borderId="0" xfId="0" applyFont="true" applyBorder="false" applyAlignment="true" applyProtection="true">
      <alignment horizontal="left" vertical="center" textRotation="0" wrapText="false" indent="0" shrinkToFit="false"/>
      <protection locked="true" hidden="false"/>
    </xf>
    <xf numFmtId="164" fontId="28" fillId="24" borderId="0" xfId="0" applyFont="true" applyBorder="false" applyAlignment="true" applyProtection="true">
      <alignment horizontal="center" vertical="center" textRotation="0" wrapText="false" indent="0" shrinkToFit="false"/>
      <protection locked="true" hidden="false"/>
    </xf>
    <xf numFmtId="164" fontId="28" fillId="24" borderId="0" xfId="0" applyFont="true" applyBorder="false" applyAlignment="true" applyProtection="true">
      <alignment horizontal="general" vertical="center" textRotation="0" wrapText="false" indent="0" shrinkToFit="true"/>
      <protection locked="true" hidden="false"/>
    </xf>
    <xf numFmtId="164" fontId="28" fillId="24" borderId="0" xfId="0" applyFont="true" applyBorder="false" applyAlignment="true" applyProtection="true">
      <alignment horizontal="left" vertical="center" textRotation="0" wrapText="false" indent="0" shrinkToFit="false"/>
      <protection locked="true" hidden="false"/>
    </xf>
    <xf numFmtId="164" fontId="51" fillId="24" borderId="0" xfId="0" applyFont="true" applyBorder="false" applyAlignment="false" applyProtection="true">
      <alignment horizontal="general" vertical="center" textRotation="0" wrapText="false" indent="0" shrinkToFit="false"/>
      <protection locked="true" hidden="false"/>
    </xf>
    <xf numFmtId="164" fontId="52" fillId="24" borderId="0" xfId="0" applyFont="true" applyBorder="false" applyAlignment="false" applyProtection="true">
      <alignment horizontal="general" vertical="center" textRotation="0" wrapText="false" indent="0" shrinkToFit="false"/>
      <protection locked="true" hidden="false"/>
    </xf>
    <xf numFmtId="164" fontId="47" fillId="24" borderId="0" xfId="0" applyFont="true" applyBorder="false" applyAlignment="true" applyProtection="true">
      <alignment horizontal="left" vertical="center" textRotation="0" wrapText="false" indent="0" shrinkToFit="false"/>
      <protection locked="true" hidden="false"/>
    </xf>
    <xf numFmtId="164" fontId="47" fillId="24" borderId="0" xfId="0" applyFont="true" applyBorder="false" applyAlignment="true" applyProtection="true">
      <alignment horizontal="center" vertical="center" textRotation="0" wrapText="false" indent="0" shrinkToFit="false"/>
      <protection locked="true" hidden="false"/>
    </xf>
    <xf numFmtId="164" fontId="47" fillId="24" borderId="0" xfId="0" applyFont="true" applyBorder="false" applyAlignment="true" applyProtection="true">
      <alignment horizontal="general" vertical="center" textRotation="0" wrapText="false" indent="0" shrinkToFit="true"/>
      <protection locked="true" hidden="false"/>
    </xf>
    <xf numFmtId="168" fontId="26" fillId="24" borderId="0" xfId="0" applyFont="true" applyBorder="false" applyAlignment="true" applyProtection="true">
      <alignment horizontal="right" vertical="center" textRotation="0" wrapText="false" indent="0" shrinkToFit="false"/>
      <protection locked="true" hidden="false"/>
    </xf>
    <xf numFmtId="164" fontId="26" fillId="24" borderId="0" xfId="0" applyFont="true" applyBorder="false" applyAlignment="true" applyProtection="true">
      <alignment horizontal="right" vertical="center" textRotation="0" wrapText="false" indent="0" shrinkToFit="false"/>
      <protection locked="true" hidden="false"/>
    </xf>
    <xf numFmtId="164" fontId="35" fillId="24" borderId="0" xfId="0" applyFont="true" applyBorder="false" applyAlignment="true" applyProtection="true">
      <alignment horizontal="right" vertical="center" textRotation="0" wrapText="false" indent="0" shrinkToFit="false"/>
      <protection locked="true" hidden="false"/>
    </xf>
    <xf numFmtId="164" fontId="49" fillId="24" borderId="0" xfId="0" applyFont="true" applyBorder="false" applyAlignment="false" applyProtection="true">
      <alignment horizontal="general" vertical="center" textRotation="0" wrapText="false" indent="0" shrinkToFit="false"/>
      <protection locked="true" hidden="false"/>
    </xf>
    <xf numFmtId="164" fontId="35" fillId="25" borderId="10" xfId="0" applyFont="true" applyBorder="true" applyAlignment="true" applyProtection="true">
      <alignment horizontal="left" vertical="center" textRotation="0" wrapText="false" indent="0" shrinkToFit="false"/>
      <protection locked="true" hidden="false"/>
    </xf>
    <xf numFmtId="164" fontId="53" fillId="24" borderId="13" xfId="0" applyFont="true" applyBorder="true" applyAlignment="true" applyProtection="true">
      <alignment horizontal="center" vertical="center" textRotation="0" wrapText="false" indent="0" shrinkToFit="false"/>
      <protection locked="true" hidden="false"/>
    </xf>
    <xf numFmtId="164" fontId="53" fillId="24" borderId="31" xfId="0" applyFont="true" applyBorder="true" applyAlignment="true" applyProtection="true">
      <alignment horizontal="left" vertical="center" textRotation="0" wrapText="false" indent="0" shrinkToFit="false"/>
      <protection locked="true" hidden="false"/>
    </xf>
    <xf numFmtId="171" fontId="54" fillId="0" borderId="46" xfId="74" applyFont="true" applyBorder="true" applyAlignment="true" applyProtection="true">
      <alignment horizontal="right" vertical="center" textRotation="0" wrapText="false" indent="0" shrinkToFit="true"/>
      <protection locked="true" hidden="false"/>
    </xf>
    <xf numFmtId="164" fontId="53" fillId="0" borderId="47" xfId="0" applyFont="true" applyBorder="true" applyAlignment="false" applyProtection="true">
      <alignment horizontal="general" vertical="center" textRotation="0" wrapText="false" indent="0" shrinkToFit="false"/>
      <protection locked="true" hidden="false"/>
    </xf>
    <xf numFmtId="164" fontId="53" fillId="24" borderId="43" xfId="0" applyFont="true" applyBorder="true" applyAlignment="true" applyProtection="true">
      <alignment horizontal="left" vertical="center" textRotation="0" wrapText="false" indent="0" shrinkToFit="false"/>
      <protection locked="true" hidden="false"/>
    </xf>
    <xf numFmtId="171" fontId="46" fillId="26" borderId="11" xfId="74" applyFont="true" applyBorder="true" applyAlignment="true" applyProtection="true">
      <alignment horizontal="right" vertical="center" textRotation="0" wrapText="false" indent="0" shrinkToFit="true"/>
      <protection locked="false" hidden="false"/>
    </xf>
    <xf numFmtId="164" fontId="53" fillId="0" borderId="31" xfId="0" applyFont="true" applyBorder="true" applyAlignment="false" applyProtection="true">
      <alignment horizontal="general" vertical="center" textRotation="0" wrapText="false" indent="0" shrinkToFit="false"/>
      <protection locked="true" hidden="false"/>
    </xf>
    <xf numFmtId="164" fontId="55" fillId="27" borderId="11" xfId="0" applyFont="true" applyBorder="true" applyAlignment="true" applyProtection="true">
      <alignment horizontal="center" vertical="center" textRotation="0" wrapText="false" indent="0" shrinkToFit="false"/>
      <protection locked="true" hidden="false"/>
    </xf>
    <xf numFmtId="164" fontId="51" fillId="24" borderId="0" xfId="0" applyFont="true" applyBorder="true" applyAlignment="true" applyProtection="true">
      <alignment horizontal="general" vertical="center" textRotation="0" wrapText="true" indent="0" shrinkToFit="false"/>
      <protection locked="true" hidden="false"/>
    </xf>
    <xf numFmtId="164" fontId="51" fillId="24" borderId="21" xfId="0" applyFont="true" applyBorder="true" applyAlignment="true" applyProtection="true">
      <alignment horizontal="general" vertical="center" textRotation="0" wrapText="true" indent="0" shrinkToFit="false"/>
      <protection locked="true" hidden="false"/>
    </xf>
    <xf numFmtId="164" fontId="51" fillId="24" borderId="48" xfId="0" applyFont="true" applyBorder="true" applyAlignment="true" applyProtection="true">
      <alignment horizontal="general" vertical="center" textRotation="0" wrapText="true" indent="0" shrinkToFit="false"/>
      <protection locked="true" hidden="false"/>
    </xf>
    <xf numFmtId="164" fontId="53" fillId="24" borderId="31" xfId="0" applyFont="true" applyBorder="true" applyAlignment="true" applyProtection="true">
      <alignment horizontal="left" vertical="center" textRotation="0" wrapText="true" indent="0" shrinkToFit="false"/>
      <protection locked="true" hidden="false"/>
    </xf>
    <xf numFmtId="170" fontId="57" fillId="27" borderId="11" xfId="0" applyFont="true" applyBorder="true" applyAlignment="true" applyProtection="true">
      <alignment horizontal="center" vertical="center" textRotation="0" wrapText="false" indent="0" shrinkToFit="false"/>
      <protection locked="true" hidden="false"/>
    </xf>
    <xf numFmtId="164" fontId="55" fillId="0" borderId="11" xfId="0" applyFont="true" applyBorder="true" applyAlignment="true" applyProtection="true">
      <alignment horizontal="left" vertical="center" textRotation="0" wrapText="false" indent="0" shrinkToFit="false"/>
      <protection locked="true" hidden="false"/>
    </xf>
    <xf numFmtId="164" fontId="53" fillId="24" borderId="43" xfId="0" applyFont="true" applyBorder="true" applyAlignment="true" applyProtection="true">
      <alignment horizontal="left" vertical="center" textRotation="0" wrapText="true" indent="0" shrinkToFit="false"/>
      <protection locked="true" hidden="false"/>
    </xf>
    <xf numFmtId="164" fontId="53" fillId="0" borderId="32" xfId="0" applyFont="true" applyBorder="true" applyAlignment="false" applyProtection="true">
      <alignment horizontal="general" vertical="center" textRotation="0" wrapText="false" indent="0" shrinkToFit="false"/>
      <protection locked="true" hidden="false"/>
    </xf>
    <xf numFmtId="164" fontId="52" fillId="24" borderId="0" xfId="0" applyFont="true" applyBorder="false" applyAlignment="true" applyProtection="true">
      <alignment horizontal="left" vertical="center" textRotation="0" wrapText="false" indent="0" shrinkToFit="false"/>
      <protection locked="true" hidden="false"/>
    </xf>
    <xf numFmtId="164" fontId="52" fillId="24" borderId="0" xfId="0" applyFont="true" applyBorder="false" applyAlignment="true" applyProtection="true">
      <alignment horizontal="center" vertical="center" textRotation="0" wrapText="true" indent="0" shrinkToFit="false"/>
      <protection locked="true" hidden="false"/>
    </xf>
    <xf numFmtId="164" fontId="53" fillId="24" borderId="0" xfId="0" applyFont="true" applyBorder="false" applyAlignment="true" applyProtection="true">
      <alignment horizontal="center" vertical="center" textRotation="0" wrapText="true" indent="0" shrinkToFit="false"/>
      <protection locked="true" hidden="false"/>
    </xf>
    <xf numFmtId="164" fontId="52" fillId="24" borderId="0" xfId="0" applyFont="true" applyBorder="false" applyAlignment="true" applyProtection="true">
      <alignment horizontal="center" vertical="center" textRotation="0" wrapText="true" indent="0" shrinkToFit="true"/>
      <protection locked="true" hidden="false"/>
    </xf>
    <xf numFmtId="172" fontId="46" fillId="24" borderId="0" xfId="19" applyFont="true" applyBorder="true" applyAlignment="true" applyProtection="true">
      <alignment horizontal="center" vertical="center" textRotation="0" wrapText="false" indent="0" shrinkToFit="false"/>
      <protection locked="true" hidden="false"/>
    </xf>
    <xf numFmtId="164" fontId="52" fillId="24" borderId="0" xfId="0" applyFont="true" applyBorder="false" applyAlignment="true" applyProtection="true">
      <alignment horizontal="left" vertical="top" textRotation="0" wrapText="true" indent="0" shrinkToFit="true"/>
      <protection locked="true" hidden="false"/>
    </xf>
    <xf numFmtId="168" fontId="53" fillId="24" borderId="0" xfId="0" applyFont="true" applyBorder="false" applyAlignment="false" applyProtection="true">
      <alignment horizontal="general" vertical="center" textRotation="0" wrapText="false" indent="0" shrinkToFit="false"/>
      <protection locked="true" hidden="false"/>
    </xf>
    <xf numFmtId="168" fontId="53" fillId="0" borderId="0" xfId="0" applyFont="true" applyBorder="false" applyAlignment="false" applyProtection="true">
      <alignment horizontal="general" vertical="center" textRotation="0" wrapText="false" indent="0" shrinkToFit="false"/>
      <protection locked="true" hidden="false"/>
    </xf>
    <xf numFmtId="164" fontId="58" fillId="24" borderId="0" xfId="0" applyFont="true" applyBorder="false" applyAlignment="true" applyProtection="true">
      <alignment horizontal="center" vertical="top" textRotation="0" wrapText="false" indent="0" shrinkToFit="false"/>
      <protection locked="true" hidden="false"/>
    </xf>
    <xf numFmtId="164" fontId="15" fillId="24" borderId="0" xfId="0" applyFont="true" applyBorder="true" applyAlignment="true" applyProtection="true">
      <alignment horizontal="left" vertical="top" textRotation="0" wrapText="true" indent="0" shrinkToFit="false"/>
      <protection locked="true" hidden="false"/>
    </xf>
    <xf numFmtId="164" fontId="35" fillId="24" borderId="0" xfId="0" applyFont="true" applyBorder="false" applyAlignment="false" applyProtection="true">
      <alignment horizontal="general" vertical="center" textRotation="0" wrapText="false" indent="0" shrinkToFit="false"/>
      <protection locked="true" hidden="false"/>
    </xf>
    <xf numFmtId="164" fontId="52" fillId="24" borderId="0" xfId="0" applyFont="true" applyBorder="false" applyAlignment="true" applyProtection="true">
      <alignment horizontal="left" vertical="top" textRotation="0" wrapText="true" indent="0" shrinkToFit="false"/>
      <protection locked="true" hidden="false"/>
    </xf>
    <xf numFmtId="164" fontId="53" fillId="24" borderId="0" xfId="0" applyFont="true" applyBorder="false" applyAlignment="true" applyProtection="true">
      <alignment horizontal="left" vertical="center" textRotation="0" wrapText="true" indent="0" shrinkToFit="false"/>
      <protection locked="true" hidden="false"/>
    </xf>
    <xf numFmtId="164" fontId="53" fillId="24" borderId="0" xfId="0" applyFont="true" applyBorder="false" applyAlignment="true" applyProtection="true">
      <alignment horizontal="left" vertical="center" textRotation="0" wrapText="false" indent="0" shrinkToFit="false"/>
      <protection locked="true" hidden="false"/>
    </xf>
    <xf numFmtId="168" fontId="58" fillId="24" borderId="0" xfId="0" applyFont="true" applyBorder="false" applyAlignment="true" applyProtection="true">
      <alignment horizontal="right" vertical="center" textRotation="0" wrapText="false" indent="0" shrinkToFit="false"/>
      <protection locked="true" hidden="false"/>
    </xf>
    <xf numFmtId="168" fontId="46" fillId="24" borderId="0" xfId="0" applyFont="true" applyBorder="false" applyAlignment="true" applyProtection="true">
      <alignment horizontal="right" vertical="center" textRotation="0" wrapText="false" indent="0" shrinkToFit="false"/>
      <protection locked="true" hidden="false"/>
    </xf>
    <xf numFmtId="164" fontId="53" fillId="24" borderId="0" xfId="0" applyFont="true" applyBorder="false" applyAlignment="false" applyProtection="true">
      <alignment horizontal="general" vertical="center" textRotation="0" wrapText="false" indent="0" shrinkToFit="false"/>
      <protection locked="true" hidden="false"/>
    </xf>
    <xf numFmtId="164" fontId="58" fillId="24" borderId="39" xfId="0" applyFont="true" applyBorder="true" applyAlignment="true" applyProtection="true">
      <alignment horizontal="center" vertical="center" textRotation="0" wrapText="false" indent="0" shrinkToFit="false"/>
      <protection locked="true" hidden="false"/>
    </xf>
    <xf numFmtId="164" fontId="53" fillId="24" borderId="49" xfId="0" applyFont="true" applyBorder="true" applyAlignment="true" applyProtection="true">
      <alignment horizontal="left" vertical="center" textRotation="0" wrapText="false" indent="0" shrinkToFit="false"/>
      <protection locked="true" hidden="false"/>
    </xf>
    <xf numFmtId="168" fontId="54" fillId="0" borderId="11" xfId="0" applyFont="true" applyBorder="true" applyAlignment="true" applyProtection="true">
      <alignment horizontal="right" vertical="center" textRotation="0" wrapText="false" indent="0" shrinkToFit="true"/>
      <protection locked="true" hidden="false"/>
    </xf>
    <xf numFmtId="168" fontId="53" fillId="0" borderId="50" xfId="0" applyFont="true" applyBorder="true" applyAlignment="false" applyProtection="true">
      <alignment horizontal="general" vertical="center" textRotation="0" wrapText="false" indent="0" shrinkToFit="false"/>
      <protection locked="true" hidden="false"/>
    </xf>
    <xf numFmtId="164" fontId="0" fillId="24" borderId="45" xfId="0" applyFont="true" applyBorder="true" applyAlignment="false" applyProtection="true">
      <alignment horizontal="general" vertical="center" textRotation="0" wrapText="false" indent="0" shrinkToFit="false"/>
      <protection locked="true" hidden="false"/>
    </xf>
    <xf numFmtId="168" fontId="53" fillId="24" borderId="0" xfId="0" applyFont="true" applyBorder="false" applyAlignment="true" applyProtection="true">
      <alignment horizontal="right" vertical="center" textRotation="255" wrapText="false" indent="0" shrinkToFit="false"/>
      <protection locked="true" hidden="false"/>
    </xf>
    <xf numFmtId="164" fontId="55" fillId="24" borderId="11" xfId="0" applyFont="true" applyBorder="true" applyAlignment="true" applyProtection="true">
      <alignment horizontal="left" vertical="center" textRotation="0" wrapText="true" indent="0" shrinkToFit="false"/>
      <protection locked="true" hidden="false"/>
    </xf>
    <xf numFmtId="164" fontId="58" fillId="24" borderId="45" xfId="0" applyFont="true" applyBorder="true" applyAlignment="true" applyProtection="true">
      <alignment horizontal="center" vertical="center" textRotation="0" wrapText="false" indent="0" shrinkToFit="false"/>
      <protection locked="true" hidden="false"/>
    </xf>
    <xf numFmtId="164" fontId="53" fillId="24" borderId="51" xfId="0" applyFont="true" applyBorder="true" applyAlignment="true" applyProtection="true">
      <alignment horizontal="left" vertical="center" textRotation="0" wrapText="false" indent="0" shrinkToFit="false"/>
      <protection locked="true" hidden="false"/>
    </xf>
    <xf numFmtId="168" fontId="46" fillId="26" borderId="11" xfId="0" applyFont="true" applyBorder="true" applyAlignment="true" applyProtection="true">
      <alignment horizontal="right" vertical="center" textRotation="0" wrapText="false" indent="0" shrinkToFit="true"/>
      <protection locked="false" hidden="false"/>
    </xf>
    <xf numFmtId="164" fontId="53" fillId="24" borderId="52" xfId="0" applyFont="true" applyBorder="true" applyAlignment="true" applyProtection="true">
      <alignment horizontal="left" vertical="center" textRotation="0" wrapText="true" indent="0" shrinkToFit="false"/>
      <protection locked="true" hidden="false"/>
    </xf>
    <xf numFmtId="164" fontId="53" fillId="24" borderId="42" xfId="0" applyFont="true" applyBorder="true" applyAlignment="true" applyProtection="true">
      <alignment horizontal="left" vertical="center" textRotation="0" wrapText="true" indent="0" shrinkToFit="false"/>
      <protection locked="true" hidden="false"/>
    </xf>
    <xf numFmtId="168" fontId="53" fillId="0" borderId="31" xfId="0" applyFont="true" applyBorder="true" applyAlignment="false" applyProtection="true">
      <alignment horizontal="general" vertical="center" textRotation="0" wrapText="false" indent="0" shrinkToFit="false"/>
      <protection locked="true" hidden="false"/>
    </xf>
    <xf numFmtId="164" fontId="58" fillId="24" borderId="53" xfId="0" applyFont="true" applyBorder="true" applyAlignment="true" applyProtection="true">
      <alignment horizontal="center" vertical="center" textRotation="0" wrapText="false" indent="0" shrinkToFit="false"/>
      <protection locked="true" hidden="false"/>
    </xf>
    <xf numFmtId="164" fontId="56" fillId="24" borderId="54" xfId="0" applyFont="true" applyBorder="true" applyAlignment="true" applyProtection="true">
      <alignment horizontal="left" vertical="center" textRotation="0" wrapText="false" indent="0" shrinkToFit="false"/>
      <protection locked="true" hidden="false"/>
    </xf>
    <xf numFmtId="164" fontId="56" fillId="24" borderId="54" xfId="0" applyFont="true" applyBorder="true" applyAlignment="true" applyProtection="true">
      <alignment horizontal="left" vertical="center" textRotation="0" wrapText="true" indent="0" shrinkToFit="false"/>
      <protection locked="true" hidden="false"/>
    </xf>
    <xf numFmtId="164" fontId="56" fillId="24" borderId="55" xfId="0" applyFont="true" applyBorder="true" applyAlignment="true" applyProtection="true">
      <alignment horizontal="left" vertical="center" textRotation="0" wrapText="true" indent="0" shrinkToFit="false"/>
      <protection locked="true" hidden="false"/>
    </xf>
    <xf numFmtId="164" fontId="58" fillId="24" borderId="0" xfId="0" applyFont="true" applyBorder="false" applyAlignment="false" applyProtection="true">
      <alignment horizontal="general" vertical="center" textRotation="0" wrapText="false" indent="0" shrinkToFit="false"/>
      <protection locked="true" hidden="false"/>
    </xf>
    <xf numFmtId="164" fontId="58" fillId="24" borderId="0" xfId="0" applyFont="true" applyBorder="false" applyAlignment="true" applyProtection="true">
      <alignment horizontal="left" vertical="center" textRotation="0" wrapText="true" indent="0" shrinkToFit="false"/>
      <protection locked="true" hidden="false"/>
    </xf>
    <xf numFmtId="164" fontId="0" fillId="24" borderId="0" xfId="0" applyFont="false" applyBorder="false" applyAlignment="true" applyProtection="true">
      <alignment horizontal="left" vertical="center" textRotation="0" wrapText="true" indent="0" shrinkToFit="false"/>
      <protection locked="true" hidden="false"/>
    </xf>
    <xf numFmtId="164" fontId="52" fillId="24" borderId="0" xfId="0" applyFont="true" applyBorder="false" applyAlignment="true" applyProtection="true">
      <alignment horizontal="center" vertical="top" textRotation="0" wrapText="false" indent="0" shrinkToFit="false"/>
      <protection locked="true" hidden="false"/>
    </xf>
    <xf numFmtId="164" fontId="59" fillId="24" borderId="0" xfId="0" applyFont="true" applyBorder="true" applyAlignment="true" applyProtection="true">
      <alignment horizontal="left" vertical="top" textRotation="0" wrapText="true" indent="0" shrinkToFit="false"/>
      <protection locked="true" hidden="false"/>
    </xf>
    <xf numFmtId="164" fontId="52" fillId="24" borderId="0" xfId="0" applyFont="true" applyBorder="false" applyAlignment="true" applyProtection="true">
      <alignment horizontal="general" vertical="top" textRotation="0" wrapText="true" indent="0" shrinkToFit="false"/>
      <protection locked="true" hidden="false"/>
    </xf>
    <xf numFmtId="164" fontId="58" fillId="24" borderId="0" xfId="0" applyFont="true" applyBorder="false" applyAlignment="true" applyProtection="true">
      <alignment horizontal="right" vertical="top" textRotation="0" wrapText="false" indent="0" shrinkToFit="false"/>
      <protection locked="true" hidden="false"/>
    </xf>
    <xf numFmtId="164" fontId="51" fillId="24" borderId="0" xfId="0" applyFont="true" applyBorder="true" applyAlignment="true" applyProtection="true">
      <alignment horizontal="left" vertical="center" textRotation="0" wrapText="false" indent="0" shrinkToFit="false"/>
      <protection locked="true" hidden="false"/>
    </xf>
    <xf numFmtId="164" fontId="0" fillId="24" borderId="0" xfId="0" applyFont="true" applyBorder="false" applyAlignment="true" applyProtection="true">
      <alignment horizontal="center" vertical="center" textRotation="0" wrapText="false" indent="0" shrinkToFit="false"/>
      <protection locked="true" hidden="false"/>
    </xf>
    <xf numFmtId="164" fontId="52" fillId="24" borderId="0" xfId="0" applyFont="true" applyBorder="true" applyAlignment="true" applyProtection="true">
      <alignment horizontal="left" vertical="center" textRotation="0" wrapText="false" indent="0" shrinkToFit="false"/>
      <protection locked="true" hidden="false"/>
    </xf>
    <xf numFmtId="164" fontId="35" fillId="0" borderId="33" xfId="0" applyFont="true" applyBorder="true" applyAlignment="true" applyProtection="true">
      <alignment horizontal="general" vertical="center" textRotation="0" wrapText="true" indent="0" shrinkToFit="false"/>
      <protection locked="true" hidden="false"/>
    </xf>
    <xf numFmtId="164" fontId="35" fillId="26" borderId="14" xfId="0" applyFont="true" applyBorder="true" applyAlignment="true" applyProtection="true">
      <alignment horizontal="left" vertical="center" textRotation="0" wrapText="true" indent="0" shrinkToFit="false"/>
      <protection locked="false" hidden="false"/>
    </xf>
    <xf numFmtId="164" fontId="55" fillId="0" borderId="11" xfId="0" applyFont="true" applyBorder="true" applyAlignment="true" applyProtection="true">
      <alignment horizontal="center" vertical="center" textRotation="0" wrapText="false" indent="0" shrinkToFit="false"/>
      <protection locked="true" hidden="false"/>
    </xf>
    <xf numFmtId="164" fontId="35" fillId="26" borderId="56" xfId="0" applyFont="true" applyBorder="true" applyAlignment="true" applyProtection="true">
      <alignment horizontal="left" vertical="center" textRotation="0" wrapText="true" indent="0" shrinkToFit="false"/>
      <protection locked="false" hidden="false"/>
    </xf>
    <xf numFmtId="164" fontId="35" fillId="24" borderId="0" xfId="0" applyFont="true" applyBorder="false" applyAlignment="true" applyProtection="true">
      <alignment horizontal="general" vertical="center" textRotation="0" wrapText="true" indent="0" shrinkToFit="false"/>
      <protection locked="true" hidden="false"/>
    </xf>
    <xf numFmtId="164" fontId="35" fillId="0" borderId="0" xfId="0" applyFont="true" applyBorder="false" applyAlignment="true" applyProtection="true">
      <alignment horizontal="general" vertical="center" textRotation="0" wrapText="true" indent="0" shrinkToFit="false"/>
      <protection locked="true" hidden="false"/>
    </xf>
    <xf numFmtId="164" fontId="27" fillId="24" borderId="0" xfId="0" applyFont="true" applyBorder="false" applyAlignment="false" applyProtection="true">
      <alignment horizontal="general" vertical="center" textRotation="0" wrapText="false" indent="0" shrinkToFit="false"/>
      <protection locked="true" hidden="false"/>
    </xf>
    <xf numFmtId="167" fontId="31" fillId="24" borderId="0" xfId="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false" applyProtection="true">
      <alignment horizontal="general" vertical="center" textRotation="0" wrapText="false" indent="0" shrinkToFit="false"/>
      <protection locked="true" hidden="false"/>
    </xf>
    <xf numFmtId="164" fontId="60" fillId="0" borderId="0" xfId="0" applyFont="true" applyBorder="false" applyAlignment="false" applyProtection="true">
      <alignment horizontal="general" vertical="center" textRotation="0" wrapText="false" indent="0" shrinkToFit="false"/>
      <protection locked="true" hidden="false"/>
    </xf>
    <xf numFmtId="164" fontId="51" fillId="24" borderId="0" xfId="0" applyFont="true" applyBorder="true" applyAlignment="true" applyProtection="true">
      <alignment horizontal="left" vertical="top" textRotation="0" wrapText="true" indent="0" shrinkToFit="false"/>
      <protection locked="true" hidden="false"/>
    </xf>
    <xf numFmtId="164" fontId="61" fillId="0" borderId="57" xfId="0" applyFont="true" applyBorder="true" applyAlignment="true" applyProtection="true">
      <alignment horizontal="center" vertical="center" textRotation="0" wrapText="false" indent="0" shrinkToFit="false"/>
      <protection locked="true" hidden="false"/>
    </xf>
    <xf numFmtId="164" fontId="61" fillId="0" borderId="0" xfId="0" applyFont="true" applyBorder="false" applyAlignment="true" applyProtection="true">
      <alignment horizontal="center" vertical="center" textRotation="0" wrapText="false" indent="0" shrinkToFit="false"/>
      <protection locked="true" hidden="false"/>
    </xf>
    <xf numFmtId="167" fontId="47" fillId="0" borderId="13" xfId="0" applyFont="true" applyBorder="true" applyAlignment="true" applyProtection="true">
      <alignment horizontal="left" vertical="center" textRotation="0" wrapText="true" indent="0" shrinkToFit="false"/>
      <protection locked="true" hidden="false"/>
    </xf>
    <xf numFmtId="170" fontId="23" fillId="27" borderId="11" xfId="0" applyFont="true" applyBorder="true" applyAlignment="true" applyProtection="true">
      <alignment horizontal="center" vertical="center" textRotation="0" wrapText="false" indent="0" shrinkToFit="false"/>
      <protection locked="true" hidden="false"/>
    </xf>
    <xf numFmtId="164" fontId="35" fillId="24" borderId="12" xfId="0" applyFont="true" applyBorder="true" applyAlignment="true" applyProtection="true">
      <alignment horizontal="left" vertical="center" textRotation="0" wrapText="true" indent="0" shrinkToFit="false"/>
      <protection locked="true" hidden="false"/>
    </xf>
    <xf numFmtId="168" fontId="4" fillId="24" borderId="39" xfId="0" applyFont="true" applyBorder="true" applyAlignment="true" applyProtection="true">
      <alignment horizontal="general" vertical="center" textRotation="0" wrapText="false" indent="0" shrinkToFit="false"/>
      <protection locked="true" hidden="false"/>
    </xf>
    <xf numFmtId="164" fontId="35" fillId="24" borderId="10" xfId="0" applyFont="true" applyBorder="true" applyAlignment="false" applyProtection="true">
      <alignment horizontal="general" vertical="center" textRotation="0" wrapText="false" indent="0" shrinkToFit="false"/>
      <protection locked="true" hidden="false"/>
    </xf>
    <xf numFmtId="164" fontId="0" fillId="24" borderId="0" xfId="0" applyFont="false" applyBorder="true" applyAlignment="false" applyProtection="true">
      <alignment horizontal="general" vertical="center" textRotation="0" wrapText="false" indent="0" shrinkToFit="false"/>
      <protection locked="true" hidden="false"/>
    </xf>
    <xf numFmtId="164" fontId="35" fillId="24" borderId="13" xfId="0" applyFont="true" applyBorder="true" applyAlignment="true" applyProtection="true">
      <alignment horizontal="left" vertical="center" textRotation="0" wrapText="true" indent="0" shrinkToFit="false"/>
      <protection locked="true" hidden="false"/>
    </xf>
    <xf numFmtId="168" fontId="28" fillId="26" borderId="11" xfId="0" applyFont="true" applyBorder="true" applyAlignment="false" applyProtection="true">
      <alignment horizontal="general" vertical="center" textRotation="0" wrapText="false" indent="0" shrinkToFit="false"/>
      <protection locked="false" hidden="false"/>
    </xf>
    <xf numFmtId="164" fontId="35" fillId="24" borderId="31" xfId="0" applyFont="true" applyBorder="true" applyAlignment="false" applyProtection="true">
      <alignment horizontal="general" vertical="center" textRotation="0" wrapText="false" indent="0" shrinkToFit="false"/>
      <protection locked="true" hidden="false"/>
    </xf>
    <xf numFmtId="164" fontId="35" fillId="24" borderId="0" xfId="0" applyFont="true" applyBorder="false" applyAlignment="true" applyProtection="true">
      <alignment horizontal="left" vertical="center" textRotation="0" wrapText="false" indent="0" shrinkToFit="false"/>
      <protection locked="true" hidden="false"/>
    </xf>
    <xf numFmtId="164" fontId="61" fillId="0" borderId="58" xfId="0" applyFont="true" applyBorder="true" applyAlignment="true" applyProtection="true">
      <alignment horizontal="center" vertical="center" textRotation="0" wrapText="false" indent="0" shrinkToFit="false"/>
      <protection locked="true" hidden="false"/>
    </xf>
    <xf numFmtId="167" fontId="31" fillId="24" borderId="0" xfId="0" applyFont="true" applyBorder="false" applyAlignment="true" applyProtection="true">
      <alignment horizontal="general" vertical="center" textRotation="0" wrapText="false" indent="0" shrinkToFit="false"/>
      <protection locked="true" hidden="false"/>
    </xf>
    <xf numFmtId="164" fontId="61" fillId="0" borderId="59" xfId="0" applyFont="true" applyBorder="true" applyAlignment="true" applyProtection="true">
      <alignment horizontal="center" vertical="center" textRotation="0" wrapText="true" indent="0" shrinkToFit="false"/>
      <protection locked="true" hidden="false"/>
    </xf>
    <xf numFmtId="170" fontId="63" fillId="0" borderId="4" xfId="0" applyFont="true" applyBorder="true" applyAlignment="true" applyProtection="true">
      <alignment horizontal="center" vertical="center" textRotation="0" wrapText="false" indent="0" shrinkToFit="false"/>
      <protection locked="true" hidden="false"/>
    </xf>
    <xf numFmtId="164" fontId="61" fillId="24" borderId="0" xfId="0" applyFont="true" applyBorder="false" applyAlignment="true" applyProtection="true">
      <alignment horizontal="center" vertical="center" textRotation="0" wrapText="false" indent="0" shrinkToFit="false"/>
      <protection locked="true" hidden="false"/>
    </xf>
    <xf numFmtId="164" fontId="61" fillId="0" borderId="60" xfId="0" applyFont="true" applyBorder="true" applyAlignment="true" applyProtection="true">
      <alignment horizontal="center" vertical="center" textRotation="0" wrapText="true" indent="0" shrinkToFit="false"/>
      <protection locked="true" hidden="false"/>
    </xf>
    <xf numFmtId="170" fontId="63" fillId="24" borderId="60" xfId="0" applyFont="true" applyBorder="true" applyAlignment="true" applyProtection="true">
      <alignment horizontal="center" vertical="center" textRotation="0" wrapText="false" indent="0" shrinkToFit="false"/>
      <protection locked="true" hidden="false"/>
    </xf>
    <xf numFmtId="164" fontId="35" fillId="24" borderId="10" xfId="0" applyFont="true" applyBorder="true" applyAlignment="true" applyProtection="true">
      <alignment horizontal="left" vertical="center" textRotation="0" wrapText="true" indent="0" shrinkToFit="false"/>
      <protection locked="true" hidden="false"/>
    </xf>
    <xf numFmtId="164" fontId="35" fillId="24" borderId="61" xfId="0" applyFont="true" applyBorder="true" applyAlignment="false" applyProtection="true">
      <alignment horizontal="general" vertical="center" textRotation="0" wrapText="false" indent="0" shrinkToFit="false"/>
      <protection locked="true" hidden="false"/>
    </xf>
    <xf numFmtId="164" fontId="0" fillId="24" borderId="0" xfId="0" applyFont="true" applyBorder="false" applyAlignment="true" applyProtection="true">
      <alignment horizontal="general" vertical="bottom" textRotation="0" wrapText="false" indent="0" shrinkToFit="false"/>
      <protection locked="true" hidden="false"/>
    </xf>
    <xf numFmtId="170" fontId="57" fillId="25" borderId="11" xfId="0" applyFont="true" applyBorder="true" applyAlignment="true" applyProtection="true">
      <alignment horizontal="center" vertical="center" textRotation="0" wrapText="false" indent="0" shrinkToFit="false"/>
      <protection locked="true" hidden="false"/>
    </xf>
    <xf numFmtId="164" fontId="61" fillId="24" borderId="4" xfId="0" applyFont="true" applyBorder="true" applyAlignment="true" applyProtection="true">
      <alignment horizontal="center" vertical="center" textRotation="0" wrapText="true" indent="0" shrinkToFit="false"/>
      <protection locked="true" hidden="false"/>
    </xf>
    <xf numFmtId="170" fontId="63" fillId="24" borderId="4" xfId="0" applyFont="true" applyBorder="true" applyAlignment="true" applyProtection="true">
      <alignment horizontal="center" vertical="center" textRotation="0" wrapText="false" indent="0" shrinkToFit="false"/>
      <protection locked="true" hidden="false"/>
    </xf>
    <xf numFmtId="164" fontId="55" fillId="0" borderId="11" xfId="0" applyFont="true" applyBorder="true" applyAlignment="true" applyProtection="true">
      <alignment horizontal="left" vertical="center" textRotation="0" wrapText="false" indent="0" shrinkToFit="true"/>
      <protection locked="true" hidden="false"/>
    </xf>
    <xf numFmtId="164" fontId="35" fillId="24" borderId="39" xfId="0" applyFont="true" applyBorder="true" applyAlignment="true" applyProtection="true">
      <alignment horizontal="left" vertical="top" textRotation="0" wrapText="true" indent="0" shrinkToFit="false"/>
      <protection locked="true" hidden="false"/>
    </xf>
    <xf numFmtId="168" fontId="28" fillId="26" borderId="14" xfId="0" applyFont="true" applyBorder="true" applyAlignment="false" applyProtection="true">
      <alignment horizontal="general" vertical="center" textRotation="0" wrapText="false" indent="0" shrinkToFit="false"/>
      <protection locked="false" hidden="false"/>
    </xf>
    <xf numFmtId="164" fontId="35" fillId="24" borderId="50" xfId="0" applyFont="true" applyBorder="true" applyAlignment="false" applyProtection="true">
      <alignment horizontal="general" vertical="center" textRotation="0" wrapText="false" indent="0" shrinkToFit="false"/>
      <protection locked="true" hidden="false"/>
    </xf>
    <xf numFmtId="164" fontId="65" fillId="24" borderId="62" xfId="0" applyFont="true" applyBorder="true" applyAlignment="true" applyProtection="true">
      <alignment horizontal="right" vertical="center" textRotation="0" wrapText="false" indent="0" shrinkToFit="true"/>
      <protection locked="true" hidden="false"/>
    </xf>
    <xf numFmtId="173" fontId="48" fillId="24" borderId="11" xfId="0" applyFont="true" applyBorder="true" applyAlignment="true" applyProtection="true">
      <alignment horizontal="center" vertical="center" textRotation="0" wrapText="false" indent="0" shrinkToFit="true"/>
      <protection locked="true" hidden="false"/>
    </xf>
    <xf numFmtId="164" fontId="65" fillId="24" borderId="63" xfId="0" applyFont="true" applyBorder="true" applyAlignment="true" applyProtection="true">
      <alignment horizontal="general" vertical="center" textRotation="0" wrapText="false" indent="0" shrinkToFit="true"/>
      <protection locked="true" hidden="false"/>
    </xf>
    <xf numFmtId="164" fontId="65" fillId="24" borderId="0" xfId="0" applyFont="true" applyBorder="false" applyAlignment="true" applyProtection="true">
      <alignment horizontal="general" vertical="center" textRotation="0" wrapText="false" indent="0" shrinkToFit="true"/>
      <protection locked="true" hidden="false"/>
    </xf>
    <xf numFmtId="164" fontId="66" fillId="0" borderId="64" xfId="0" applyFont="true" applyBorder="true" applyAlignment="true" applyProtection="true">
      <alignment horizontal="center" vertical="center" textRotation="0" wrapText="true" indent="0" shrinkToFit="false"/>
      <protection locked="true" hidden="false"/>
    </xf>
    <xf numFmtId="164" fontId="66" fillId="0" borderId="0" xfId="0" applyFont="true" applyBorder="true" applyAlignment="true" applyProtection="true">
      <alignment horizontal="center" vertical="center" textRotation="0" wrapText="true" indent="0" shrinkToFit="false"/>
      <protection locked="true" hidden="false"/>
    </xf>
    <xf numFmtId="164" fontId="0" fillId="24" borderId="15" xfId="0" applyFont="false" applyBorder="true" applyAlignment="true" applyProtection="true">
      <alignment horizontal="left" vertical="top" textRotation="0" wrapText="false" indent="0" shrinkToFit="false"/>
      <protection locked="true" hidden="false"/>
    </xf>
    <xf numFmtId="164" fontId="62" fillId="0" borderId="13" xfId="0" applyFont="true" applyBorder="true" applyAlignment="true" applyProtection="true">
      <alignment horizontal="left" vertical="center" textRotation="0" wrapText="true" indent="0" shrinkToFit="false"/>
      <protection locked="true" hidden="false"/>
    </xf>
    <xf numFmtId="168" fontId="28" fillId="26" borderId="25" xfId="0" applyFont="true" applyBorder="true" applyAlignment="false" applyProtection="true">
      <alignment horizontal="general" vertical="center" textRotation="0" wrapText="false" indent="0" shrinkToFit="false"/>
      <protection locked="false" hidden="false"/>
    </xf>
    <xf numFmtId="164" fontId="35" fillId="24" borderId="65" xfId="0" applyFont="true" applyBorder="true" applyAlignment="false" applyProtection="true">
      <alignment horizontal="general" vertical="center" textRotation="0" wrapText="false" indent="0" shrinkToFit="false"/>
      <protection locked="true" hidden="false"/>
    </xf>
    <xf numFmtId="164" fontId="0" fillId="24" borderId="0" xfId="0" applyFont="true" applyBorder="false" applyAlignment="true" applyProtection="true">
      <alignment horizontal="general" vertical="top" textRotation="0" wrapText="false" indent="0" shrinkToFit="false"/>
      <protection locked="true" hidden="false"/>
    </xf>
    <xf numFmtId="166" fontId="68" fillId="24" borderId="0" xfId="74" applyFont="true" applyBorder="true" applyAlignment="true" applyProtection="true">
      <alignment horizontal="general" vertical="center" textRotation="0" wrapText="false" indent="0" shrinkToFit="true"/>
      <protection locked="true" hidden="false"/>
    </xf>
    <xf numFmtId="164" fontId="69" fillId="24" borderId="0" xfId="0" applyFont="true" applyBorder="false" applyAlignment="false" applyProtection="true">
      <alignment horizontal="general" vertical="center" textRotation="0" wrapText="false" indent="0" shrinkToFit="false"/>
      <protection locked="true" hidden="false"/>
    </xf>
    <xf numFmtId="164" fontId="65" fillId="24" borderId="0" xfId="0" applyFont="true" applyBorder="false" applyAlignment="true" applyProtection="true">
      <alignment horizontal="right" vertical="center" textRotation="0" wrapText="false" indent="0" shrinkToFit="true"/>
      <protection locked="true" hidden="false"/>
    </xf>
    <xf numFmtId="173" fontId="65" fillId="24" borderId="0" xfId="0" applyFont="true" applyBorder="false" applyAlignment="true" applyProtection="true">
      <alignment horizontal="center" vertical="center" textRotation="0" wrapText="false" indent="0" shrinkToFit="true"/>
      <protection locked="true" hidden="false"/>
    </xf>
    <xf numFmtId="164" fontId="66" fillId="0" borderId="0" xfId="0" applyFont="true" applyBorder="true" applyAlignment="true" applyProtection="true">
      <alignment horizontal="center" vertical="center" textRotation="0" wrapText="true" indent="0" shrinkToFit="false"/>
      <protection locked="false" hidden="false"/>
    </xf>
    <xf numFmtId="164" fontId="61" fillId="24" borderId="0" xfId="0" applyFont="true" applyBorder="false" applyAlignment="true" applyProtection="true">
      <alignment horizontal="center" vertical="center" textRotation="0" wrapText="false" indent="0" shrinkToFit="false"/>
      <protection locked="false" hidden="false"/>
    </xf>
    <xf numFmtId="164" fontId="61" fillId="0" borderId="0" xfId="0" applyFont="true" applyBorder="false" applyAlignment="true" applyProtection="true">
      <alignment horizontal="center" vertical="center" textRotation="0" wrapText="false" indent="0" shrinkToFit="false"/>
      <protection locked="false" hidden="false"/>
    </xf>
    <xf numFmtId="164" fontId="47" fillId="26" borderId="11" xfId="0" applyFont="true" applyBorder="true" applyAlignment="true" applyProtection="true">
      <alignment horizontal="center" vertical="center" textRotation="0" wrapText="false" indent="0" shrinkToFit="false"/>
      <protection locked="false" hidden="false"/>
    </xf>
    <xf numFmtId="164" fontId="64" fillId="0" borderId="31" xfId="0" applyFont="true" applyBorder="true" applyAlignment="true" applyProtection="true">
      <alignment horizontal="left" vertical="center" textRotation="0" wrapText="false" indent="0" shrinkToFit="false"/>
      <protection locked="true" hidden="false"/>
    </xf>
    <xf numFmtId="164" fontId="70" fillId="0" borderId="0" xfId="0" applyFont="true" applyBorder="true" applyAlignment="true" applyProtection="true">
      <alignment horizontal="center" vertical="center" textRotation="0" wrapText="true" indent="0" shrinkToFit="false"/>
      <protection locked="true" hidden="false"/>
    </xf>
    <xf numFmtId="170" fontId="63" fillId="0" borderId="57" xfId="0" applyFont="true" applyBorder="true" applyAlignment="true" applyProtection="true">
      <alignment horizontal="center" vertical="center" textRotation="0" wrapText="false" indent="0" shrinkToFit="false"/>
      <protection locked="false" hidden="false"/>
    </xf>
    <xf numFmtId="164" fontId="71" fillId="24" borderId="0" xfId="0" applyFont="true" applyBorder="false" applyAlignment="true" applyProtection="true">
      <alignment horizontal="general" vertical="center" textRotation="0" wrapText="true" indent="0" shrinkToFit="false"/>
      <protection locked="true" hidden="false"/>
    </xf>
    <xf numFmtId="167" fontId="52" fillId="24" borderId="0" xfId="0" applyFont="true" applyBorder="false" applyAlignment="true" applyProtection="true">
      <alignment horizontal="center" vertical="top" textRotation="0" wrapText="false" indent="0" shrinkToFit="false"/>
      <protection locked="true" hidden="false"/>
    </xf>
    <xf numFmtId="164" fontId="52" fillId="24" borderId="0" xfId="0" applyFont="true" applyBorder="false" applyAlignment="true" applyProtection="true">
      <alignment horizontal="left" vertical="center" textRotation="0" wrapText="true" indent="0" shrinkToFit="false"/>
      <protection locked="true" hidden="false"/>
    </xf>
    <xf numFmtId="164" fontId="70" fillId="24" borderId="0" xfId="0" applyFont="true" applyBorder="true" applyAlignment="true" applyProtection="true">
      <alignment horizontal="left" vertical="center" textRotation="0" wrapText="true" indent="0" shrinkToFit="false"/>
      <protection locked="true" hidden="false"/>
    </xf>
    <xf numFmtId="164" fontId="47" fillId="0" borderId="31" xfId="0" applyFont="true" applyBorder="true" applyAlignment="true" applyProtection="true">
      <alignment horizontal="left" vertical="center" textRotation="0" wrapText="false" indent="0" shrinkToFit="false"/>
      <protection locked="true" hidden="false"/>
    </xf>
    <xf numFmtId="164" fontId="52" fillId="24" borderId="66" xfId="0" applyFont="true" applyBorder="true" applyAlignment="true" applyProtection="true">
      <alignment horizontal="center" vertical="center" textRotation="0" wrapText="true" indent="0" shrinkToFit="false"/>
      <protection locked="true" hidden="false"/>
    </xf>
    <xf numFmtId="164" fontId="46" fillId="24" borderId="67" xfId="0" applyFont="true" applyBorder="true" applyAlignment="false" applyProtection="true">
      <alignment horizontal="general" vertical="center" textRotation="0" wrapText="false" indent="0" shrinkToFit="false"/>
      <protection locked="true" hidden="false"/>
    </xf>
    <xf numFmtId="164" fontId="70" fillId="24" borderId="0" xfId="0" applyFont="true" applyBorder="false" applyAlignment="false" applyProtection="true">
      <alignment horizontal="general" vertical="center" textRotation="0" wrapText="false" indent="0" shrinkToFit="false"/>
      <protection locked="true" hidden="false"/>
    </xf>
    <xf numFmtId="164" fontId="35" fillId="24" borderId="68" xfId="0" applyFont="true" applyBorder="true" applyAlignment="true" applyProtection="true">
      <alignment horizontal="center" vertical="center" textRotation="0" wrapText="false" indent="0" shrinkToFit="false"/>
      <protection locked="true" hidden="false"/>
    </xf>
    <xf numFmtId="164" fontId="35" fillId="24" borderId="42" xfId="0" applyFont="true" applyBorder="true" applyAlignment="false" applyProtection="true">
      <alignment horizontal="general" vertical="center" textRotation="0" wrapText="false" indent="0" shrinkToFit="false"/>
      <protection locked="true" hidden="false"/>
    </xf>
    <xf numFmtId="168" fontId="35" fillId="24" borderId="0" xfId="0" applyFont="true" applyBorder="false" applyAlignment="true" applyProtection="true">
      <alignment horizontal="general" vertical="center" textRotation="0" wrapText="true" indent="0" shrinkToFit="false"/>
      <protection locked="true" hidden="false"/>
    </xf>
    <xf numFmtId="164" fontId="47" fillId="24" borderId="0" xfId="0" applyFont="true" applyBorder="false" applyAlignment="false" applyProtection="true">
      <alignment horizontal="general" vertical="center" textRotation="0" wrapText="false" indent="0" shrinkToFit="false"/>
      <protection locked="true" hidden="false"/>
    </xf>
    <xf numFmtId="164" fontId="52" fillId="24" borderId="69" xfId="0" applyFont="true" applyBorder="true" applyAlignment="false" applyProtection="true">
      <alignment horizontal="general" vertical="center" textRotation="0" wrapText="false" indent="0" shrinkToFit="false"/>
      <protection locked="true" hidden="false"/>
    </xf>
    <xf numFmtId="164" fontId="35" fillId="24" borderId="70" xfId="0" applyFont="true" applyBorder="true" applyAlignment="true" applyProtection="true">
      <alignment horizontal="center" vertical="center" textRotation="0" wrapText="false" indent="0" shrinkToFit="false"/>
      <protection locked="true" hidden="false"/>
    </xf>
    <xf numFmtId="164" fontId="35" fillId="24" borderId="71" xfId="0" applyFont="true" applyBorder="true" applyAlignment="false" applyProtection="true">
      <alignment horizontal="general" vertical="center" textRotation="0" wrapText="false" indent="0" shrinkToFit="false"/>
      <protection locked="true" hidden="false"/>
    </xf>
    <xf numFmtId="168" fontId="35" fillId="24" borderId="71" xfId="0" applyFont="true" applyBorder="true" applyAlignment="true" applyProtection="true">
      <alignment horizontal="general" vertical="center" textRotation="0" wrapText="true" indent="0" shrinkToFit="false"/>
      <protection locked="true" hidden="false"/>
    </xf>
    <xf numFmtId="164" fontId="47" fillId="24" borderId="71" xfId="0" applyFont="true" applyBorder="true" applyAlignment="false" applyProtection="true">
      <alignment horizontal="general" vertical="center" textRotation="0" wrapText="false" indent="0" shrinkToFit="false"/>
      <protection locked="true" hidden="false"/>
    </xf>
    <xf numFmtId="164" fontId="52" fillId="24" borderId="71" xfId="0" applyFont="true" applyBorder="true" applyAlignment="false" applyProtection="true">
      <alignment horizontal="general" vertical="center" textRotation="0" wrapText="false" indent="0" shrinkToFit="false"/>
      <protection locked="true" hidden="false"/>
    </xf>
    <xf numFmtId="164" fontId="52" fillId="24" borderId="72" xfId="0" applyFont="true" applyBorder="true" applyAlignment="false" applyProtection="true">
      <alignment horizontal="general" vertical="center" textRotation="0" wrapText="false" indent="0" shrinkToFit="false"/>
      <protection locked="true" hidden="false"/>
    </xf>
    <xf numFmtId="164" fontId="35" fillId="24" borderId="53" xfId="0" applyFont="true" applyBorder="true" applyAlignment="true" applyProtection="true">
      <alignment horizontal="center" vertical="center" textRotation="0" wrapText="false" indent="0" shrinkToFit="false"/>
      <protection locked="true" hidden="false"/>
    </xf>
    <xf numFmtId="164" fontId="35" fillId="24" borderId="73" xfId="0" applyFont="true" applyBorder="true" applyAlignment="false" applyProtection="true">
      <alignment horizontal="general" vertical="center" textRotation="0" wrapText="false" indent="0" shrinkToFit="false"/>
      <protection locked="true" hidden="false"/>
    </xf>
    <xf numFmtId="164" fontId="35" fillId="24" borderId="67" xfId="0" applyFont="true" applyBorder="true" applyAlignment="true" applyProtection="true">
      <alignment horizontal="general" vertical="center" textRotation="0" wrapText="true" indent="0" shrinkToFit="false"/>
      <protection locked="true" hidden="false"/>
    </xf>
    <xf numFmtId="168" fontId="35" fillId="24" borderId="67" xfId="0" applyFont="true" applyBorder="true" applyAlignment="true" applyProtection="true">
      <alignment horizontal="general" vertical="center" textRotation="0" wrapText="true" indent="0" shrinkToFit="false"/>
      <protection locked="true" hidden="false"/>
    </xf>
    <xf numFmtId="164" fontId="47" fillId="24" borderId="67" xfId="0" applyFont="true" applyBorder="true" applyAlignment="false" applyProtection="true">
      <alignment horizontal="general" vertical="center" textRotation="0" wrapText="false" indent="0" shrinkToFit="false"/>
      <protection locked="true" hidden="false"/>
    </xf>
    <xf numFmtId="164" fontId="52" fillId="24" borderId="67" xfId="0" applyFont="true" applyBorder="true" applyAlignment="false" applyProtection="true">
      <alignment horizontal="general" vertical="center" textRotation="0" wrapText="false" indent="0" shrinkToFit="false"/>
      <protection locked="true" hidden="false"/>
    </xf>
    <xf numFmtId="164" fontId="52" fillId="24" borderId="65" xfId="0" applyFont="true" applyBorder="true" applyAlignment="false" applyProtection="true">
      <alignment horizontal="general" vertical="center" textRotation="0" wrapText="false" indent="0" shrinkToFit="false"/>
      <protection locked="true" hidden="false"/>
    </xf>
    <xf numFmtId="164" fontId="58" fillId="24" borderId="0" xfId="0" applyFont="true" applyBorder="false" applyAlignment="true" applyProtection="true">
      <alignment horizontal="general" vertical="center" textRotation="0" wrapText="true" indent="0" shrinkToFit="false"/>
      <protection locked="true" hidden="false"/>
    </xf>
    <xf numFmtId="164" fontId="35" fillId="24" borderId="0" xfId="0" applyFont="true" applyBorder="false" applyAlignment="true" applyProtection="true">
      <alignment horizontal="center" vertical="center" textRotation="0" wrapText="false" indent="0" shrinkToFit="false"/>
      <protection locked="true" hidden="false"/>
    </xf>
    <xf numFmtId="168" fontId="46" fillId="24" borderId="0" xfId="0" applyFont="true" applyBorder="false" applyAlignment="false" applyProtection="true">
      <alignment horizontal="general" vertical="center" textRotation="0" wrapText="false" indent="0" shrinkToFit="false"/>
      <protection locked="true" hidden="false"/>
    </xf>
    <xf numFmtId="164" fontId="70" fillId="24" borderId="0" xfId="0" applyFont="true" applyBorder="false" applyAlignment="true" applyProtection="true">
      <alignment horizontal="left" vertical="center" textRotation="0" wrapText="true" indent="0" shrinkToFit="false"/>
      <protection locked="true" hidden="false"/>
    </xf>
    <xf numFmtId="168" fontId="46" fillId="24" borderId="74" xfId="0" applyFont="true" applyBorder="true" applyAlignment="false" applyProtection="true">
      <alignment horizontal="general" vertical="center" textRotation="0" wrapText="false" indent="0" shrinkToFit="false"/>
      <protection locked="true" hidden="false"/>
    </xf>
    <xf numFmtId="168" fontId="46" fillId="24" borderId="67" xfId="0" applyFont="true" applyBorder="true" applyAlignment="false" applyProtection="true">
      <alignment horizontal="general" vertical="center" textRotation="0" wrapText="false" indent="0" shrinkToFit="false"/>
      <protection locked="true" hidden="false"/>
    </xf>
    <xf numFmtId="164" fontId="47" fillId="24" borderId="69" xfId="0" applyFont="true" applyBorder="true" applyAlignment="true" applyProtection="true">
      <alignment horizontal="center" vertical="center" textRotation="0" wrapText="false" indent="0" shrinkToFit="false"/>
      <protection locked="true" hidden="false"/>
    </xf>
    <xf numFmtId="164" fontId="35" fillId="0" borderId="75" xfId="0" applyFont="true" applyBorder="true" applyAlignment="true" applyProtection="true">
      <alignment horizontal="general" vertical="center" textRotation="0" wrapText="true" indent="0" shrinkToFit="false"/>
      <protection locked="true" hidden="false"/>
    </xf>
    <xf numFmtId="164" fontId="35" fillId="24" borderId="76" xfId="0" applyFont="true" applyBorder="true" applyAlignment="true" applyProtection="true">
      <alignment horizontal="center" vertical="center" textRotation="0" wrapText="false" indent="0" shrinkToFit="false"/>
      <protection locked="true" hidden="false"/>
    </xf>
    <xf numFmtId="164" fontId="35" fillId="0" borderId="51" xfId="0" applyFont="true" applyBorder="true" applyAlignment="true" applyProtection="true">
      <alignment horizontal="center" vertical="center" textRotation="0" wrapText="true" indent="0" shrinkToFit="false"/>
      <protection locked="true" hidden="false"/>
    </xf>
    <xf numFmtId="164" fontId="47" fillId="26" borderId="77" xfId="0" applyFont="true" applyBorder="true" applyAlignment="true" applyProtection="true">
      <alignment horizontal="center" vertical="center" textRotation="0" wrapText="false" indent="0" shrinkToFit="false"/>
      <protection locked="false" hidden="false"/>
    </xf>
    <xf numFmtId="164" fontId="65" fillId="0" borderId="78" xfId="0" applyFont="true" applyBorder="true" applyAlignment="true" applyProtection="true">
      <alignment horizontal="center" vertical="center" textRotation="0" wrapText="false" indent="0" shrinkToFit="false"/>
      <protection locked="true" hidden="false"/>
    </xf>
    <xf numFmtId="164" fontId="35" fillId="0" borderId="79" xfId="0" applyFont="true" applyBorder="true" applyAlignment="true" applyProtection="true">
      <alignment horizontal="left" vertical="center" textRotation="0" wrapText="true" indent="0" shrinkToFit="false"/>
      <protection locked="true" hidden="false"/>
    </xf>
    <xf numFmtId="164" fontId="58" fillId="26" borderId="54" xfId="0" applyFont="true" applyBorder="true" applyAlignment="true" applyProtection="true">
      <alignment horizontal="left" vertical="center" textRotation="0" wrapText="true" indent="0" shrinkToFit="true"/>
      <protection locked="false" hidden="false"/>
    </xf>
    <xf numFmtId="164" fontId="55" fillId="0" borderId="11" xfId="0" applyFont="true" applyBorder="true" applyAlignment="true" applyProtection="true">
      <alignment horizontal="left" vertical="center" textRotation="0" wrapText="true" indent="0" shrinkToFit="false"/>
      <protection locked="true" hidden="false"/>
    </xf>
    <xf numFmtId="164" fontId="47" fillId="26" borderId="80" xfId="0" applyFont="true" applyBorder="true" applyAlignment="true" applyProtection="true">
      <alignment horizontal="center" vertical="center" textRotation="0" wrapText="false" indent="0" shrinkToFit="false"/>
      <protection locked="false" hidden="false"/>
    </xf>
    <xf numFmtId="164" fontId="65" fillId="0" borderId="81" xfId="0" applyFont="true" applyBorder="true" applyAlignment="true" applyProtection="true">
      <alignment horizontal="center" vertical="center" textRotation="0" wrapText="false" indent="0" shrinkToFit="false"/>
      <protection locked="true" hidden="false"/>
    </xf>
    <xf numFmtId="164" fontId="35" fillId="24" borderId="51" xfId="0" applyFont="true" applyBorder="true" applyAlignment="false" applyProtection="true">
      <alignment horizontal="general" vertical="center" textRotation="0" wrapText="false" indent="0" shrinkToFit="false"/>
      <protection locked="true" hidden="false"/>
    </xf>
    <xf numFmtId="164" fontId="67" fillId="24" borderId="71" xfId="0" applyFont="true" applyBorder="true" applyAlignment="true" applyProtection="true">
      <alignment horizontal="general" vertical="center" textRotation="0" wrapText="true" indent="0" shrinkToFit="false"/>
      <protection locked="true" hidden="false"/>
    </xf>
    <xf numFmtId="164" fontId="52" fillId="24" borderId="82" xfId="0" applyFont="true" applyBorder="true" applyAlignment="true" applyProtection="true">
      <alignment horizontal="left" vertical="center" textRotation="0" wrapText="false" indent="0" shrinkToFit="false"/>
      <protection locked="true" hidden="false"/>
    </xf>
    <xf numFmtId="164" fontId="35" fillId="0" borderId="0" xfId="0" applyFont="true" applyBorder="false" applyAlignment="true" applyProtection="true">
      <alignment horizontal="left" vertical="center" textRotation="0" wrapText="false" indent="0" shrinkToFit="false"/>
      <protection locked="true" hidden="false"/>
    </xf>
    <xf numFmtId="164" fontId="52" fillId="26" borderId="83" xfId="0" applyFont="true" applyBorder="true" applyAlignment="true" applyProtection="true">
      <alignment horizontal="left" vertical="center" textRotation="0" wrapText="true" indent="0" shrinkToFit="true"/>
      <protection locked="false" hidden="false"/>
    </xf>
    <xf numFmtId="164" fontId="70" fillId="24" borderId="69" xfId="0" applyFont="true" applyBorder="true" applyAlignment="false" applyProtection="true">
      <alignment horizontal="general" vertical="center" textRotation="0" wrapText="false" indent="0" shrinkToFit="false"/>
      <protection locked="true" hidden="false"/>
    </xf>
    <xf numFmtId="164" fontId="35" fillId="0" borderId="84" xfId="0" applyFont="true" applyBorder="true" applyAlignment="true" applyProtection="true">
      <alignment horizontal="center" vertical="center" textRotation="0" wrapText="false" indent="0" shrinkToFit="false"/>
      <protection locked="true" hidden="false"/>
    </xf>
    <xf numFmtId="164" fontId="35" fillId="24" borderId="84" xfId="0" applyFont="true" applyBorder="true" applyAlignment="true" applyProtection="true">
      <alignment horizontal="general" vertical="center" textRotation="0" wrapText="true" indent="0" shrinkToFit="false"/>
      <protection locked="true" hidden="false"/>
    </xf>
    <xf numFmtId="164" fontId="52" fillId="24" borderId="85" xfId="0" applyFont="true" applyBorder="true" applyAlignment="false" applyProtection="true">
      <alignment horizontal="general" vertical="center" textRotation="0" wrapText="false" indent="0" shrinkToFit="false"/>
      <protection locked="true" hidden="false"/>
    </xf>
    <xf numFmtId="164" fontId="47" fillId="26" borderId="11" xfId="0" applyFont="true" applyBorder="true" applyAlignment="true" applyProtection="true">
      <alignment horizontal="general" vertical="center" textRotation="0" wrapText="false" indent="0" shrinkToFit="false"/>
      <protection locked="false" hidden="false"/>
    </xf>
    <xf numFmtId="164" fontId="72" fillId="24" borderId="0" xfId="0" applyFont="true" applyBorder="false" applyAlignment="false" applyProtection="true">
      <alignment horizontal="general" vertical="center" textRotation="0" wrapText="false" indent="0" shrinkToFit="false"/>
      <protection locked="true" hidden="false"/>
    </xf>
    <xf numFmtId="170" fontId="73" fillId="0" borderId="86" xfId="0" applyFont="true" applyBorder="true" applyAlignment="true" applyProtection="true">
      <alignment horizontal="center" vertical="center" textRotation="0" wrapText="false" indent="0" shrinkToFit="false"/>
      <protection locked="false" hidden="false"/>
    </xf>
    <xf numFmtId="164" fontId="74" fillId="0" borderId="0" xfId="0" applyFont="true" applyBorder="false" applyAlignment="false" applyProtection="true">
      <alignment horizontal="general" vertical="center" textRotation="0" wrapText="false" indent="0" shrinkToFit="false"/>
      <protection locked="true" hidden="false"/>
    </xf>
    <xf numFmtId="164" fontId="47" fillId="24" borderId="0" xfId="0" applyFont="true" applyBorder="true" applyAlignment="true" applyProtection="true">
      <alignment horizontal="general" vertical="center" textRotation="0" wrapText="false" indent="0" shrinkToFit="false"/>
      <protection locked="true" hidden="false"/>
    </xf>
    <xf numFmtId="164" fontId="64" fillId="24" borderId="0" xfId="0" applyFont="true" applyBorder="true" applyAlignment="true" applyProtection="true">
      <alignment horizontal="left" vertical="center" textRotation="0" wrapText="false" indent="0" shrinkToFit="false"/>
      <protection locked="true" hidden="false"/>
    </xf>
    <xf numFmtId="164" fontId="64" fillId="24" borderId="42" xfId="0" applyFont="true" applyBorder="true" applyAlignment="true" applyProtection="true">
      <alignment horizontal="left" vertical="center" textRotation="0" wrapText="false" indent="0" shrinkToFit="false"/>
      <protection locked="true" hidden="false"/>
    </xf>
    <xf numFmtId="164" fontId="75" fillId="24" borderId="0" xfId="0" applyFont="true" applyBorder="true" applyAlignment="true" applyProtection="true">
      <alignment horizontal="center" vertical="center" textRotation="0" wrapText="false" indent="0" shrinkToFit="false"/>
      <protection locked="true" hidden="false"/>
    </xf>
    <xf numFmtId="164" fontId="74" fillId="24" borderId="0" xfId="0" applyFont="true" applyBorder="false" applyAlignment="false" applyProtection="true">
      <alignment horizontal="general" vertical="center" textRotation="0" wrapText="false" indent="0" shrinkToFit="false"/>
      <protection locked="true" hidden="false"/>
    </xf>
    <xf numFmtId="164" fontId="47" fillId="0" borderId="50" xfId="0" applyFont="true" applyBorder="true" applyAlignment="true" applyProtection="true">
      <alignment horizontal="left" vertical="center" textRotation="0" wrapText="false" indent="0" shrinkToFit="false"/>
      <protection locked="true" hidden="false"/>
    </xf>
    <xf numFmtId="164" fontId="52" fillId="24" borderId="87" xfId="0" applyFont="true" applyBorder="true" applyAlignment="true" applyProtection="true">
      <alignment horizontal="center" vertical="center" textRotation="0" wrapText="true" indent="0" shrinkToFit="false"/>
      <protection locked="true" hidden="false"/>
    </xf>
    <xf numFmtId="168" fontId="46" fillId="24" borderId="63" xfId="0" applyFont="true" applyBorder="true" applyAlignment="false" applyProtection="true">
      <alignment horizontal="general" vertical="center" textRotation="0" wrapText="false" indent="0" shrinkToFit="false"/>
      <protection locked="true" hidden="false"/>
    </xf>
    <xf numFmtId="164" fontId="76" fillId="24" borderId="0" xfId="0" applyFont="true" applyBorder="false" applyAlignment="false" applyProtection="true">
      <alignment horizontal="general" vertical="center" textRotation="0" wrapText="false" indent="0" shrinkToFit="false"/>
      <protection locked="true" hidden="false"/>
    </xf>
    <xf numFmtId="164" fontId="35" fillId="0" borderId="88" xfId="0" applyFont="true" applyBorder="true" applyAlignment="true" applyProtection="true">
      <alignment horizontal="left" vertical="center" textRotation="0" wrapText="true" indent="0" shrinkToFit="false"/>
      <protection locked="true" hidden="false"/>
    </xf>
    <xf numFmtId="164" fontId="74" fillId="0" borderId="0" xfId="0" applyFont="true" applyBorder="true" applyAlignment="true" applyProtection="true">
      <alignment horizontal="center" vertical="center" textRotation="0" wrapText="false" indent="0" shrinkToFit="false"/>
      <protection locked="false" hidden="false"/>
    </xf>
    <xf numFmtId="164" fontId="74" fillId="0" borderId="0" xfId="0" applyFont="true" applyBorder="false" applyAlignment="false" applyProtection="true">
      <alignment horizontal="general" vertical="center" textRotation="0" wrapText="false" indent="0" shrinkToFit="false"/>
      <protection locked="false" hidden="false"/>
    </xf>
    <xf numFmtId="164" fontId="52" fillId="26" borderId="89" xfId="0" applyFont="true" applyBorder="true" applyAlignment="true" applyProtection="true">
      <alignment horizontal="center" vertical="center" textRotation="0" wrapText="true" indent="0" shrinkToFit="false"/>
      <protection locked="false" hidden="false"/>
    </xf>
    <xf numFmtId="164" fontId="65" fillId="0" borderId="90" xfId="0" applyFont="true" applyBorder="true" applyAlignment="true" applyProtection="true">
      <alignment horizontal="center" vertical="center" textRotation="0" wrapText="false" indent="0" shrinkToFit="false"/>
      <protection locked="true" hidden="false"/>
    </xf>
    <xf numFmtId="164" fontId="52" fillId="0" borderId="79" xfId="0" applyFont="true" applyBorder="true" applyAlignment="true" applyProtection="true">
      <alignment horizontal="left" vertical="center" textRotation="0" wrapText="true" indent="0" shrinkToFit="false"/>
      <protection locked="true" hidden="false"/>
    </xf>
    <xf numFmtId="170" fontId="73" fillId="0" borderId="57" xfId="0" applyFont="true" applyBorder="true" applyAlignment="true" applyProtection="true">
      <alignment horizontal="center" vertical="center" textRotation="0" wrapText="false" indent="0" shrinkToFit="false"/>
      <protection locked="false" hidden="false"/>
    </xf>
    <xf numFmtId="164" fontId="52" fillId="26" borderId="91" xfId="0" applyFont="true" applyBorder="true" applyAlignment="true" applyProtection="true">
      <alignment horizontal="center" vertical="center" textRotation="0" wrapText="true" indent="0" shrinkToFit="false"/>
      <protection locked="false" hidden="false"/>
    </xf>
    <xf numFmtId="164" fontId="65" fillId="0" borderId="92" xfId="0" applyFont="true" applyBorder="true" applyAlignment="true" applyProtection="true">
      <alignment horizontal="center" vertical="center" textRotation="0" wrapText="false" indent="0" shrinkToFit="false"/>
      <protection locked="true" hidden="false"/>
    </xf>
    <xf numFmtId="164" fontId="52" fillId="0" borderId="54" xfId="0" applyFont="true" applyBorder="true" applyAlignment="true" applyProtection="true">
      <alignment horizontal="left" vertical="center" textRotation="0" wrapText="true" indent="0" shrinkToFit="false"/>
      <protection locked="true" hidden="false"/>
    </xf>
    <xf numFmtId="164" fontId="35" fillId="0" borderId="0" xfId="0" applyFont="true" applyBorder="false" applyAlignment="true" applyProtection="true">
      <alignment horizontal="left" vertical="center" textRotation="0" wrapText="false" indent="0" shrinkToFit="false"/>
      <protection locked="false" hidden="false"/>
    </xf>
    <xf numFmtId="164" fontId="52" fillId="26" borderId="93" xfId="0" applyFont="true" applyBorder="true" applyAlignment="true" applyProtection="true">
      <alignment horizontal="center" vertical="center" textRotation="0" wrapText="true" indent="0" shrinkToFit="false"/>
      <protection locked="false" hidden="false"/>
    </xf>
    <xf numFmtId="164" fontId="65" fillId="0" borderId="94" xfId="0" applyFont="true" applyBorder="true" applyAlignment="true" applyProtection="true">
      <alignment horizontal="center" vertical="center" textRotation="0" wrapText="false" indent="0" shrinkToFit="false"/>
      <protection locked="true" hidden="false"/>
    </xf>
    <xf numFmtId="164" fontId="52" fillId="0" borderId="83" xfId="0" applyFont="true" applyBorder="true" applyAlignment="true" applyProtection="true">
      <alignment horizontal="left" vertical="center" textRotation="0" wrapText="true" indent="0" shrinkToFit="false"/>
      <protection locked="true" hidden="false"/>
    </xf>
    <xf numFmtId="164" fontId="35" fillId="24" borderId="95" xfId="0" applyFont="true" applyBorder="true" applyAlignment="true" applyProtection="true">
      <alignment horizontal="center" vertical="center" textRotation="0" wrapText="false" indent="0" shrinkToFit="false"/>
      <protection locked="true" hidden="false"/>
    </xf>
    <xf numFmtId="164" fontId="35" fillId="0" borderId="96" xfId="0" applyFont="true" applyBorder="true" applyAlignment="true" applyProtection="true">
      <alignment horizontal="left" vertical="center" textRotation="0" wrapText="false" indent="0" shrinkToFit="false"/>
      <protection locked="true" hidden="false"/>
    </xf>
    <xf numFmtId="164" fontId="35" fillId="24" borderId="0" xfId="0" applyFont="true" applyBorder="false" applyAlignment="true" applyProtection="true">
      <alignment horizontal="left" vertical="center" textRotation="0" wrapText="true" indent="0" shrinkToFit="false"/>
      <protection locked="true" hidden="false"/>
    </xf>
    <xf numFmtId="166" fontId="35" fillId="24" borderId="0" xfId="74" applyFont="true" applyBorder="true" applyAlignment="true" applyProtection="true">
      <alignment horizontal="center" vertical="center" textRotation="0" wrapText="false" indent="0" shrinkToFit="true"/>
      <protection locked="true" hidden="false"/>
    </xf>
    <xf numFmtId="166" fontId="52" fillId="24" borderId="0" xfId="74" applyFont="true" applyBorder="true" applyAlignment="true" applyProtection="true">
      <alignment horizontal="general" vertical="center" textRotation="0" wrapText="false" indent="0" shrinkToFit="true"/>
      <protection locked="true" hidden="false"/>
    </xf>
    <xf numFmtId="164" fontId="0" fillId="24" borderId="0" xfId="0" applyFont="false" applyBorder="false" applyAlignment="true" applyProtection="true">
      <alignment horizontal="center" vertical="center" textRotation="0" wrapText="false" indent="0" shrinkToFit="false"/>
      <protection locked="true" hidden="false"/>
    </xf>
    <xf numFmtId="164" fontId="55" fillId="24" borderId="0" xfId="0" applyFont="true" applyBorder="false" applyAlignment="false" applyProtection="true">
      <alignment horizontal="general" vertical="center" textRotation="0" wrapText="false" indent="0" shrinkToFit="false"/>
      <protection locked="true" hidden="false"/>
    </xf>
    <xf numFmtId="164" fontId="65" fillId="24" borderId="0" xfId="0" applyFont="true" applyBorder="false" applyAlignment="true" applyProtection="true">
      <alignment horizontal="right" vertical="center" textRotation="255" wrapText="false" indent="0" shrinkToFit="true"/>
      <protection locked="true" hidden="false"/>
    </xf>
    <xf numFmtId="164" fontId="53" fillId="0" borderId="0" xfId="0" applyFont="true" applyBorder="false" applyAlignment="true" applyProtection="true">
      <alignment horizontal="general" vertical="center" textRotation="0" wrapText="true" indent="0" shrinkToFit="false"/>
      <protection locked="false" hidden="false"/>
    </xf>
    <xf numFmtId="164" fontId="46" fillId="0" borderId="0" xfId="0" applyFont="true" applyBorder="false" applyAlignment="false" applyProtection="true">
      <alignment horizontal="general" vertical="center" textRotation="0" wrapText="false" indent="0" shrinkToFit="false"/>
      <protection locked="false" hidden="false"/>
    </xf>
    <xf numFmtId="164" fontId="64" fillId="24" borderId="0" xfId="0" applyFont="true" applyBorder="false" applyAlignment="true" applyProtection="true">
      <alignment horizontal="left" vertical="center" textRotation="0" wrapText="false" indent="0" shrinkToFit="false"/>
      <protection locked="true" hidden="false"/>
    </xf>
    <xf numFmtId="164" fontId="51" fillId="24" borderId="0" xfId="0" applyFont="true" applyBorder="false" applyAlignment="true" applyProtection="true">
      <alignment horizontal="left" vertical="center" textRotation="0" wrapText="false" indent="0" shrinkToFit="false"/>
      <protection locked="true" hidden="false"/>
    </xf>
    <xf numFmtId="164" fontId="47" fillId="0" borderId="10" xfId="0" applyFont="true" applyBorder="true" applyAlignment="true" applyProtection="true">
      <alignment horizontal="left" vertical="center" textRotation="0" wrapText="true" indent="0" shrinkToFit="false"/>
      <protection locked="true" hidden="false"/>
    </xf>
    <xf numFmtId="170" fontId="23" fillId="25" borderId="11" xfId="0" applyFont="true" applyBorder="true" applyAlignment="true" applyProtection="true">
      <alignment horizontal="center" vertical="center" textRotation="0" wrapText="true" indent="0" shrinkToFit="false"/>
      <protection locked="true" hidden="false"/>
    </xf>
    <xf numFmtId="164" fontId="35" fillId="0" borderId="10" xfId="0" applyFont="true" applyBorder="true" applyAlignment="true" applyProtection="true">
      <alignment horizontal="left" vertical="center" textRotation="0" wrapText="true" indent="0" shrinkToFit="false"/>
      <protection locked="true" hidden="false"/>
    </xf>
    <xf numFmtId="164" fontId="70" fillId="0" borderId="0" xfId="0" applyFont="true" applyBorder="false" applyAlignment="false" applyProtection="true">
      <alignment horizontal="general" vertical="center" textRotation="0" wrapText="false" indent="0" shrinkToFit="false"/>
      <protection locked="true" hidden="false"/>
    </xf>
    <xf numFmtId="164" fontId="52" fillId="0" borderId="0" xfId="0" applyFont="true" applyBorder="false" applyAlignment="true" applyProtection="true">
      <alignment horizontal="left" vertical="top" textRotation="0" wrapText="true" indent="0" shrinkToFit="false"/>
      <protection locked="true" hidden="false"/>
    </xf>
    <xf numFmtId="164" fontId="78" fillId="0" borderId="0" xfId="0" applyFont="true" applyBorder="false" applyAlignment="false" applyProtection="true">
      <alignment horizontal="general" vertical="center" textRotation="0" wrapText="false" indent="0" shrinkToFit="false"/>
      <protection locked="false" hidden="false"/>
    </xf>
    <xf numFmtId="164" fontId="55" fillId="0" borderId="0" xfId="0" applyFont="true" applyBorder="true" applyAlignment="true" applyProtection="true">
      <alignment horizontal="general" vertical="center" textRotation="0" wrapText="true" indent="0" shrinkToFit="false"/>
      <protection locked="true" hidden="false"/>
    </xf>
    <xf numFmtId="164" fontId="35" fillId="24" borderId="97" xfId="0" applyFont="true" applyBorder="true" applyAlignment="false" applyProtection="true">
      <alignment horizontal="general" vertical="center" textRotation="0" wrapText="false" indent="0" shrinkToFit="false"/>
      <protection locked="true" hidden="false"/>
    </xf>
    <xf numFmtId="164" fontId="46" fillId="0" borderId="98" xfId="0" applyFont="true" applyBorder="true" applyAlignment="false" applyProtection="true">
      <alignment horizontal="general" vertical="center" textRotation="0" wrapText="false" indent="0" shrinkToFit="false"/>
      <protection locked="true" hidden="false"/>
    </xf>
    <xf numFmtId="164" fontId="46" fillId="24" borderId="98" xfId="0" applyFont="true" applyBorder="true" applyAlignment="false" applyProtection="true">
      <alignment horizontal="general" vertical="center" textRotation="0" wrapText="false" indent="0" shrinkToFit="false"/>
      <protection locked="true" hidden="false"/>
    </xf>
    <xf numFmtId="164" fontId="52" fillId="24" borderId="98" xfId="0" applyFont="true" applyBorder="true" applyAlignment="false" applyProtection="true">
      <alignment horizontal="general" vertical="center" textRotation="0" wrapText="false" indent="0" shrinkToFit="false"/>
      <protection locked="true" hidden="false"/>
    </xf>
    <xf numFmtId="164" fontId="52" fillId="24" borderId="98" xfId="0" applyFont="true" applyBorder="true" applyAlignment="true" applyProtection="true">
      <alignment horizontal="general" vertical="center" textRotation="0" wrapText="true" indent="0" shrinkToFit="false"/>
      <protection locked="true" hidden="false"/>
    </xf>
    <xf numFmtId="164" fontId="47" fillId="24" borderId="99" xfId="0" applyFont="true" applyBorder="true" applyAlignment="true" applyProtection="true">
      <alignment horizontal="center" vertical="center" textRotation="0" wrapText="false" indent="0" shrinkToFit="false"/>
      <protection locked="true" hidden="false"/>
    </xf>
    <xf numFmtId="164" fontId="74" fillId="24" borderId="0" xfId="0" applyFont="true" applyBorder="false" applyAlignment="false" applyProtection="true">
      <alignment horizontal="general" vertical="center" textRotation="0" wrapText="false" indent="0" shrinkToFit="false"/>
      <protection locked="false" hidden="false"/>
    </xf>
    <xf numFmtId="164" fontId="35" fillId="24" borderId="63" xfId="0" applyFont="true" applyBorder="true" applyAlignment="false" applyProtection="true">
      <alignment horizontal="general" vertical="center" textRotation="0" wrapText="false" indent="0" shrinkToFit="false"/>
      <protection locked="true" hidden="false"/>
    </xf>
    <xf numFmtId="164" fontId="47" fillId="26" borderId="40" xfId="0" applyFont="true" applyBorder="true" applyAlignment="true" applyProtection="true">
      <alignment horizontal="center" vertical="center" textRotation="0" wrapText="false" indent="0" shrinkToFit="false"/>
      <protection locked="false" hidden="false"/>
    </xf>
    <xf numFmtId="164" fontId="46" fillId="24" borderId="0" xfId="0" applyFont="true" applyBorder="false" applyAlignment="false" applyProtection="true">
      <alignment horizontal="general" vertical="center" textRotation="0" wrapText="false" indent="0" shrinkToFit="false"/>
      <protection locked="false" hidden="false"/>
    </xf>
    <xf numFmtId="164" fontId="47" fillId="24" borderId="62" xfId="0" applyFont="true" applyBorder="true" applyAlignment="true" applyProtection="true">
      <alignment horizontal="center" vertical="center" textRotation="0" wrapText="false" indent="0" shrinkToFit="false"/>
      <protection locked="true" hidden="false"/>
    </xf>
    <xf numFmtId="174" fontId="58" fillId="0" borderId="0" xfId="0" applyFont="true" applyBorder="false" applyAlignment="false" applyProtection="true">
      <alignment horizontal="general" vertical="center" textRotation="0" wrapText="false" indent="0" shrinkToFit="false"/>
      <protection locked="false" hidden="false"/>
    </xf>
    <xf numFmtId="174" fontId="58" fillId="0" borderId="0" xfId="0" applyFont="true" applyBorder="false" applyAlignment="false" applyProtection="true">
      <alignment horizontal="general" vertical="center" textRotation="0" wrapText="false" indent="0" shrinkToFit="false"/>
      <protection locked="true" hidden="false"/>
    </xf>
    <xf numFmtId="175" fontId="58" fillId="0" borderId="0" xfId="0" applyFont="true" applyBorder="false" applyAlignment="false" applyProtection="true">
      <alignment horizontal="general" vertical="center" textRotation="0" wrapText="false" indent="0" shrinkToFit="false"/>
      <protection locked="true" hidden="false"/>
    </xf>
    <xf numFmtId="164" fontId="47" fillId="26" borderId="100" xfId="0" applyFont="true" applyBorder="true" applyAlignment="true" applyProtection="true">
      <alignment horizontal="center" vertical="center" textRotation="0" wrapText="false" indent="0" shrinkToFit="false"/>
      <protection locked="false" hidden="false"/>
    </xf>
    <xf numFmtId="164" fontId="35" fillId="24" borderId="0" xfId="0" applyFont="true" applyBorder="false" applyAlignment="true" applyProtection="true">
      <alignment horizontal="general" vertical="top" textRotation="0" wrapText="false" indent="0" shrinkToFit="false"/>
      <protection locked="true" hidden="false"/>
    </xf>
    <xf numFmtId="164" fontId="52" fillId="24" borderId="0" xfId="0" applyFont="true" applyBorder="true" applyAlignment="true" applyProtection="true">
      <alignment horizontal="general" vertical="center" textRotation="0" wrapText="true" indent="0" shrinkToFit="false"/>
      <protection locked="true" hidden="false"/>
    </xf>
    <xf numFmtId="174" fontId="58" fillId="24" borderId="0" xfId="0" applyFont="true" applyBorder="false" applyAlignment="false" applyProtection="true">
      <alignment horizontal="general" vertical="center" textRotation="0" wrapText="false" indent="0" shrinkToFit="false"/>
      <protection locked="true" hidden="false"/>
    </xf>
    <xf numFmtId="164" fontId="35" fillId="24" borderId="80" xfId="0" applyFont="true" applyBorder="true" applyAlignment="false" applyProtection="true">
      <alignment horizontal="general" vertical="center" textRotation="0" wrapText="false" indent="0" shrinkToFit="false"/>
      <protection locked="true" hidden="false"/>
    </xf>
    <xf numFmtId="164" fontId="47" fillId="26" borderId="101" xfId="0" applyFont="true" applyBorder="true" applyAlignment="true" applyProtection="true">
      <alignment horizontal="center" vertical="center" textRotation="0" wrapText="false" indent="0" shrinkToFit="false"/>
      <protection locked="false" hidden="false"/>
    </xf>
    <xf numFmtId="164" fontId="52" fillId="24" borderId="102" xfId="0" applyFont="true" applyBorder="true" applyAlignment="false" applyProtection="true">
      <alignment horizontal="general" vertical="center" textRotation="0" wrapText="false" indent="0" shrinkToFit="false"/>
      <protection locked="true" hidden="false"/>
    </xf>
    <xf numFmtId="164" fontId="35" fillId="24" borderId="102" xfId="0" applyFont="true" applyBorder="true" applyAlignment="true" applyProtection="true">
      <alignment horizontal="general" vertical="top" textRotation="0" wrapText="false" indent="0" shrinkToFit="false"/>
      <protection locked="true" hidden="false"/>
    </xf>
    <xf numFmtId="164" fontId="35" fillId="24" borderId="102" xfId="0" applyFont="true" applyBorder="true" applyAlignment="true" applyProtection="true">
      <alignment horizontal="general" vertical="center" textRotation="0" wrapText="false" indent="0" shrinkToFit="true"/>
      <protection locked="true" hidden="false"/>
    </xf>
    <xf numFmtId="164" fontId="35" fillId="26" borderId="102" xfId="0" applyFont="true" applyBorder="true" applyAlignment="true" applyProtection="true">
      <alignment horizontal="center" vertical="center" textRotation="0" wrapText="false" indent="0" shrinkToFit="true"/>
      <protection locked="false" hidden="false"/>
    </xf>
    <xf numFmtId="164" fontId="35" fillId="24" borderId="103" xfId="0" applyFont="true" applyBorder="true" applyAlignment="false" applyProtection="true">
      <alignment horizontal="general" vertical="center" textRotation="0" wrapText="false" indent="0" shrinkToFit="false"/>
      <protection locked="true" hidden="false"/>
    </xf>
    <xf numFmtId="164" fontId="79" fillId="0" borderId="0" xfId="0" applyFont="true" applyBorder="true" applyAlignment="true" applyProtection="true">
      <alignment horizontal="center" vertical="center" textRotation="0" wrapText="false" indent="0" shrinkToFit="false"/>
      <protection locked="false" hidden="false"/>
    </xf>
    <xf numFmtId="164" fontId="46" fillId="0" borderId="0" xfId="0" applyFont="true" applyBorder="true" applyAlignment="false" applyProtection="true">
      <alignment horizontal="general" vertical="center" textRotation="0" wrapText="false" indent="0" shrinkToFit="false"/>
      <protection locked="true" hidden="false"/>
    </xf>
    <xf numFmtId="164" fontId="80" fillId="0" borderId="99" xfId="0" applyFont="true" applyBorder="true" applyAlignment="true" applyProtection="true">
      <alignment horizontal="left" vertical="center" textRotation="0" wrapText="true" indent="0" shrinkToFit="false"/>
      <protection locked="true" hidden="false"/>
    </xf>
    <xf numFmtId="164" fontId="74" fillId="0" borderId="0" xfId="0" applyFont="true" applyBorder="true" applyAlignment="false" applyProtection="true">
      <alignment horizontal="general" vertical="center" textRotation="0" wrapText="false" indent="0" shrinkToFit="false"/>
      <protection locked="false" hidden="false"/>
    </xf>
    <xf numFmtId="164" fontId="80" fillId="24" borderId="0" xfId="0" applyFont="true" applyBorder="true" applyAlignment="true" applyProtection="true">
      <alignment horizontal="general" vertical="center" textRotation="0" wrapText="true" indent="0" shrinkToFit="false"/>
      <protection locked="false" hidden="false"/>
    </xf>
    <xf numFmtId="164" fontId="80" fillId="24" borderId="0" xfId="0" applyFont="true" applyBorder="true" applyAlignment="true" applyProtection="true">
      <alignment horizontal="general" vertical="center" textRotation="0" wrapText="true" indent="0" shrinkToFit="false"/>
      <protection locked="true" hidden="false"/>
    </xf>
    <xf numFmtId="164" fontId="46" fillId="24" borderId="0" xfId="0" applyFont="true" applyBorder="true" applyAlignment="false" applyProtection="true">
      <alignment horizontal="general" vertical="center" textRotation="0" wrapText="false" indent="0" shrinkToFit="false"/>
      <protection locked="true" hidden="false"/>
    </xf>
    <xf numFmtId="164" fontId="46" fillId="0" borderId="0" xfId="0" applyFont="true" applyBorder="true" applyAlignment="false" applyProtection="true">
      <alignment horizontal="general" vertical="center" textRotation="0" wrapText="false" indent="0" shrinkToFit="false"/>
      <protection locked="true" hidden="false"/>
    </xf>
    <xf numFmtId="164" fontId="0" fillId="28" borderId="0" xfId="0" applyFont="false" applyBorder="true" applyAlignment="false" applyProtection="true">
      <alignment horizontal="general" vertical="center" textRotation="0" wrapText="false" indent="0" shrinkToFit="false"/>
      <protection locked="true" hidden="false"/>
    </xf>
    <xf numFmtId="164" fontId="46" fillId="28" borderId="0" xfId="0" applyFont="true" applyBorder="true" applyAlignment="false" applyProtection="true">
      <alignment horizontal="general" vertical="center" textRotation="0" wrapText="false" indent="0" shrinkToFit="false"/>
      <protection locked="true" hidden="false"/>
    </xf>
    <xf numFmtId="167" fontId="47" fillId="0" borderId="39" xfId="0" applyFont="true" applyBorder="true" applyAlignment="true" applyProtection="true">
      <alignment horizontal="left" vertical="center" textRotation="0" wrapText="true" indent="0" shrinkToFit="false"/>
      <protection locked="true" hidden="false"/>
    </xf>
    <xf numFmtId="164" fontId="51" fillId="26" borderId="11" xfId="0" applyFont="true" applyBorder="true" applyAlignment="true" applyProtection="true">
      <alignment horizontal="center" vertical="center" textRotation="0" wrapText="false" indent="0" shrinkToFit="false"/>
      <protection locked="false" hidden="false"/>
    </xf>
    <xf numFmtId="170" fontId="73" fillId="0" borderId="57" xfId="0" applyFont="true" applyBorder="true" applyAlignment="false" applyProtection="true">
      <alignment horizontal="general" vertical="center" textRotation="0" wrapText="false" indent="0" shrinkToFit="false"/>
      <protection locked="false" hidden="false"/>
    </xf>
    <xf numFmtId="167" fontId="47" fillId="0" borderId="13" xfId="0" applyFont="true" applyBorder="true" applyAlignment="true" applyProtection="true">
      <alignment horizontal="left" vertical="center" textRotation="0" wrapText="true" indent="0" shrinkToFit="false"/>
      <protection locked="true" hidden="false"/>
    </xf>
    <xf numFmtId="164" fontId="27" fillId="0" borderId="0" xfId="0" applyFont="true" applyBorder="false" applyAlignment="false" applyProtection="true">
      <alignment horizontal="general" vertical="center" textRotation="0" wrapText="false" indent="0" shrinkToFit="false"/>
      <protection locked="false" hidden="false"/>
    </xf>
    <xf numFmtId="164" fontId="27" fillId="28" borderId="0" xfId="0" applyFont="true" applyBorder="true" applyAlignment="false" applyProtection="true">
      <alignment horizontal="general" vertical="center" textRotation="0" wrapText="false" indent="0" shrinkToFit="false"/>
      <protection locked="true" hidden="false"/>
    </xf>
    <xf numFmtId="167" fontId="64" fillId="24" borderId="0" xfId="0" applyFont="true" applyBorder="false" applyAlignment="false" applyProtection="true">
      <alignment horizontal="general" vertical="center" textRotation="0" wrapText="false" indent="0" shrinkToFit="false"/>
      <protection locked="true" hidden="false"/>
    </xf>
    <xf numFmtId="170" fontId="77" fillId="25" borderId="11" xfId="0" applyFont="true" applyBorder="true" applyAlignment="true" applyProtection="true">
      <alignment horizontal="center" vertical="center" textRotation="0" wrapText="true" indent="0" shrinkToFit="false"/>
      <protection locked="true" hidden="false"/>
    </xf>
    <xf numFmtId="164" fontId="35" fillId="24" borderId="0" xfId="0" applyFont="true" applyBorder="true" applyAlignment="true" applyProtection="true">
      <alignment horizontal="left" vertical="top" textRotation="0" wrapText="true" indent="0" shrinkToFit="false"/>
      <protection locked="true" hidden="false"/>
    </xf>
    <xf numFmtId="164" fontId="35" fillId="24" borderId="0" xfId="0" applyFont="true" applyBorder="false" applyAlignment="true" applyProtection="true">
      <alignment horizontal="left" vertical="top" textRotation="0" wrapText="true" indent="0" shrinkToFit="false"/>
      <protection locked="true" hidden="false"/>
    </xf>
    <xf numFmtId="170" fontId="81" fillId="25" borderId="11" xfId="0" applyFont="true" applyBorder="true" applyAlignment="true" applyProtection="true">
      <alignment horizontal="center" vertical="center" textRotation="0" wrapText="true" indent="0" shrinkToFit="false"/>
      <protection locked="true" hidden="false"/>
    </xf>
    <xf numFmtId="167" fontId="35" fillId="25" borderId="13" xfId="0" applyFont="true" applyBorder="true" applyAlignment="true" applyProtection="true">
      <alignment horizontal="center" vertical="center" textRotation="0" wrapText="true" indent="0" shrinkToFit="false"/>
      <protection locked="true" hidden="false"/>
    </xf>
    <xf numFmtId="167" fontId="35" fillId="25" borderId="11" xfId="0" applyFont="true" applyBorder="true" applyAlignment="true" applyProtection="true">
      <alignment horizontal="center" vertical="center" textRotation="0" wrapText="true" indent="0" shrinkToFit="false"/>
      <protection locked="true" hidden="false"/>
    </xf>
    <xf numFmtId="164" fontId="79" fillId="0" borderId="0" xfId="0" applyFont="true" applyBorder="true" applyAlignment="true" applyProtection="true">
      <alignment horizontal="center" vertical="center" textRotation="0" wrapText="false" indent="0" shrinkToFit="true"/>
      <protection locked="false" hidden="false"/>
    </xf>
    <xf numFmtId="164" fontId="55" fillId="0" borderId="0" xfId="0" applyFont="true" applyBorder="true" applyAlignment="true" applyProtection="true">
      <alignment horizontal="general" vertical="center" textRotation="0" wrapText="true" indent="0" shrinkToFit="false"/>
      <protection locked="false" hidden="false"/>
    </xf>
    <xf numFmtId="164" fontId="35" fillId="0" borderId="33" xfId="0" applyFont="true" applyBorder="true" applyAlignment="true" applyProtection="true">
      <alignment horizontal="left" vertical="center" textRotation="0" wrapText="true" indent="0" shrinkToFit="false"/>
      <protection locked="true" hidden="false"/>
    </xf>
    <xf numFmtId="164" fontId="52" fillId="24" borderId="104" xfId="0" applyFont="true" applyBorder="true" applyAlignment="true" applyProtection="true">
      <alignment horizontal="left" vertical="center" textRotation="0" wrapText="true" indent="0" shrinkToFit="false"/>
      <protection locked="true" hidden="false"/>
    </xf>
    <xf numFmtId="164" fontId="79" fillId="0" borderId="0" xfId="0" applyFont="true" applyBorder="true" applyAlignment="true" applyProtection="true">
      <alignment horizontal="center" vertical="center" textRotation="0" wrapText="false" indent="0" shrinkToFit="false"/>
      <protection locked="true" hidden="false"/>
    </xf>
    <xf numFmtId="170" fontId="57" fillId="0" borderId="11" xfId="0" applyFont="true" applyBorder="true" applyAlignment="true" applyProtection="true">
      <alignment horizontal="center" vertical="center" textRotation="0" wrapText="true" indent="0" shrinkToFit="false"/>
      <protection locked="true" hidden="false"/>
    </xf>
    <xf numFmtId="164" fontId="52" fillId="26" borderId="105" xfId="0" applyFont="true" applyBorder="true" applyAlignment="true" applyProtection="true">
      <alignment horizontal="center" vertical="center" textRotation="0" wrapText="true" indent="0" shrinkToFit="false"/>
      <protection locked="false" hidden="false"/>
    </xf>
    <xf numFmtId="164" fontId="52" fillId="24" borderId="71" xfId="0" applyFont="true" applyBorder="true" applyAlignment="true" applyProtection="true">
      <alignment horizontal="general" vertical="center" textRotation="0" wrapText="true" indent="0" shrinkToFit="false"/>
      <protection locked="true" hidden="false"/>
    </xf>
    <xf numFmtId="164" fontId="52" fillId="24" borderId="82" xfId="0" applyFont="true" applyBorder="true" applyAlignment="true" applyProtection="true">
      <alignment horizontal="general" vertical="center" textRotation="0" wrapText="true" indent="0" shrinkToFit="false"/>
      <protection locked="true" hidden="false"/>
    </xf>
    <xf numFmtId="164" fontId="52" fillId="24" borderId="82" xfId="0" applyFont="true" applyBorder="true" applyAlignment="true" applyProtection="true">
      <alignment horizontal="left" vertical="center" textRotation="0" wrapText="true" indent="0" shrinkToFit="false"/>
      <protection locked="true" hidden="false"/>
    </xf>
    <xf numFmtId="164" fontId="52" fillId="24" borderId="84" xfId="0" applyFont="true" applyBorder="true" applyAlignment="true" applyProtection="true">
      <alignment horizontal="general" vertical="center" textRotation="0" wrapText="true" indent="0" shrinkToFit="false"/>
      <protection locked="true" hidden="false"/>
    </xf>
    <xf numFmtId="164" fontId="52" fillId="24" borderId="106" xfId="0" applyFont="true" applyBorder="true" applyAlignment="true" applyProtection="true">
      <alignment horizontal="general" vertical="center" textRotation="0" wrapText="true" indent="0" shrinkToFit="false"/>
      <protection locked="true" hidden="false"/>
    </xf>
    <xf numFmtId="164" fontId="52" fillId="26" borderId="107" xfId="0" applyFont="true" applyBorder="true" applyAlignment="true" applyProtection="true">
      <alignment horizontal="center" vertical="center" textRotation="0" wrapText="true" indent="0" shrinkToFit="false"/>
      <protection locked="false" hidden="false"/>
    </xf>
    <xf numFmtId="164" fontId="52" fillId="24" borderId="49" xfId="0" applyFont="true" applyBorder="true" applyAlignment="true" applyProtection="true">
      <alignment horizontal="left" vertical="center" textRotation="0" wrapText="true" indent="0" shrinkToFit="false"/>
      <protection locked="true" hidden="false"/>
    </xf>
    <xf numFmtId="164" fontId="52" fillId="24" borderId="108" xfId="0" applyFont="true" applyBorder="true" applyAlignment="true" applyProtection="true">
      <alignment horizontal="general" vertical="center" textRotation="0" wrapText="true" indent="0" shrinkToFit="false"/>
      <protection locked="true" hidden="false"/>
    </xf>
    <xf numFmtId="164" fontId="52" fillId="26" borderId="109" xfId="0" applyFont="true" applyBorder="true" applyAlignment="true" applyProtection="true">
      <alignment horizontal="center" vertical="center" textRotation="0" wrapText="true" indent="0" shrinkToFit="false"/>
      <protection locked="false" hidden="false"/>
    </xf>
    <xf numFmtId="164" fontId="52" fillId="24" borderId="106" xfId="0" applyFont="true" applyBorder="true" applyAlignment="true" applyProtection="true">
      <alignment horizontal="left" vertical="center" textRotation="0" wrapText="true" indent="0" shrinkToFit="false"/>
      <protection locked="true" hidden="false"/>
    </xf>
    <xf numFmtId="164" fontId="52" fillId="26" borderId="110" xfId="0" applyFont="true" applyBorder="true" applyAlignment="true" applyProtection="true">
      <alignment horizontal="center" vertical="center" textRotation="0" wrapText="true" indent="0" shrinkToFit="false"/>
      <protection locked="false" hidden="false"/>
    </xf>
    <xf numFmtId="164" fontId="52" fillId="24" borderId="111" xfId="0" applyFont="true" applyBorder="true" applyAlignment="true" applyProtection="true">
      <alignment horizontal="general" vertical="center" textRotation="0" wrapText="true" indent="0" shrinkToFit="false"/>
      <protection locked="true" hidden="false"/>
    </xf>
    <xf numFmtId="164" fontId="52" fillId="24" borderId="112" xfId="0" applyFont="true" applyBorder="true" applyAlignment="true" applyProtection="true">
      <alignment horizontal="left" vertical="center" textRotation="0" wrapText="true" indent="0" shrinkToFit="false"/>
      <protection locked="true" hidden="false"/>
    </xf>
    <xf numFmtId="164" fontId="52" fillId="0" borderId="82" xfId="0" applyFont="true" applyBorder="true" applyAlignment="true" applyProtection="true">
      <alignment horizontal="left" vertical="center" textRotation="0" wrapText="true" indent="0" shrinkToFit="false"/>
      <protection locked="true" hidden="false"/>
    </xf>
    <xf numFmtId="164" fontId="35" fillId="0" borderId="34" xfId="0" applyFont="true" applyBorder="true" applyAlignment="true" applyProtection="true">
      <alignment horizontal="center" vertical="center" textRotation="0" wrapText="true" indent="0" shrinkToFit="false"/>
      <protection locked="true" hidden="false"/>
    </xf>
    <xf numFmtId="170" fontId="54" fillId="0" borderId="11" xfId="0" applyFont="true" applyBorder="true" applyAlignment="true" applyProtection="true">
      <alignment horizontal="center" vertical="center" textRotation="0" wrapText="false" indent="0" shrinkToFit="false"/>
      <protection locked="true" hidden="false"/>
    </xf>
    <xf numFmtId="164" fontId="52" fillId="24" borderId="71" xfId="0" applyFont="true" applyBorder="true" applyAlignment="true" applyProtection="true">
      <alignment horizontal="left" vertical="center" textRotation="0" wrapText="true" indent="0" shrinkToFit="false"/>
      <protection locked="true" hidden="false"/>
    </xf>
    <xf numFmtId="164" fontId="52" fillId="24" borderId="113" xfId="0" applyFont="true" applyBorder="true" applyAlignment="true" applyProtection="true">
      <alignment horizontal="left" vertical="center" textRotation="0" wrapText="true" indent="0" shrinkToFit="false"/>
      <protection locked="true" hidden="false"/>
    </xf>
    <xf numFmtId="164" fontId="52" fillId="26" borderId="63" xfId="0" applyFont="true" applyBorder="true" applyAlignment="true" applyProtection="true">
      <alignment horizontal="center" vertical="center" textRotation="0" wrapText="true" indent="0" shrinkToFit="false"/>
      <protection locked="false" hidden="false"/>
    </xf>
    <xf numFmtId="164" fontId="46" fillId="24" borderId="0" xfId="0" applyFont="true" applyBorder="false" applyAlignment="true" applyProtection="true">
      <alignment horizontal="general" vertical="top" textRotation="0" wrapText="false" indent="0" shrinkToFit="false"/>
      <protection locked="true" hidden="false"/>
    </xf>
    <xf numFmtId="164" fontId="52" fillId="24" borderId="114" xfId="0" applyFont="true" applyBorder="true" applyAlignment="true" applyProtection="true">
      <alignment horizontal="left" vertical="center" textRotation="0" wrapText="true" indent="0" shrinkToFit="false"/>
      <protection locked="true" hidden="false"/>
    </xf>
    <xf numFmtId="164" fontId="52" fillId="24" borderId="103" xfId="0" applyFont="true" applyBorder="true" applyAlignment="true" applyProtection="true">
      <alignment horizontal="general" vertical="center" textRotation="0" wrapText="true" indent="0" shrinkToFit="false"/>
      <protection locked="true" hidden="false"/>
    </xf>
    <xf numFmtId="164" fontId="80" fillId="28" borderId="0" xfId="0" applyFont="true" applyBorder="true" applyAlignment="true" applyProtection="true">
      <alignment horizontal="left" vertical="center" textRotation="0" wrapText="true" indent="0" shrinkToFit="false"/>
      <protection locked="false" hidden="false"/>
    </xf>
    <xf numFmtId="164" fontId="80" fillId="28" borderId="0" xfId="0" applyFont="true" applyBorder="true" applyAlignment="true" applyProtection="true">
      <alignment horizontal="left" vertical="center" textRotation="0" wrapText="true" indent="0" shrinkToFit="false"/>
      <protection locked="true" hidden="false"/>
    </xf>
    <xf numFmtId="164" fontId="82" fillId="0" borderId="0" xfId="0" applyFont="true" applyBorder="false" applyAlignment="false" applyProtection="true">
      <alignment horizontal="general" vertical="center" textRotation="0" wrapText="false" indent="0" shrinkToFit="false"/>
      <protection locked="false" hidden="false"/>
    </xf>
    <xf numFmtId="164" fontId="0" fillId="28" borderId="0" xfId="0" applyFont="false" applyBorder="true" applyAlignment="false" applyProtection="true">
      <alignment horizontal="general" vertical="center" textRotation="0" wrapText="false" indent="0" shrinkToFit="false"/>
      <protection locked="false" hidden="false"/>
    </xf>
    <xf numFmtId="164" fontId="50" fillId="28" borderId="0" xfId="0" applyFont="true" applyBorder="true" applyAlignment="false" applyProtection="true">
      <alignment horizontal="general" vertical="center" textRotation="0" wrapText="false" indent="0" shrinkToFit="false"/>
      <protection locked="true" hidden="false"/>
    </xf>
    <xf numFmtId="167" fontId="83" fillId="24" borderId="0" xfId="0" applyFont="true" applyBorder="false" applyAlignment="false" applyProtection="true">
      <alignment horizontal="general" vertical="center" textRotation="0" wrapText="false" indent="0" shrinkToFit="false"/>
      <protection locked="true" hidden="false"/>
    </xf>
    <xf numFmtId="167" fontId="84" fillId="24" borderId="0" xfId="0" applyFont="true" applyBorder="false" applyAlignment="true" applyProtection="true">
      <alignment horizontal="general" vertical="top" textRotation="0" wrapText="false" indent="0" shrinkToFit="false"/>
      <protection locked="true" hidden="false"/>
    </xf>
    <xf numFmtId="164" fontId="85" fillId="24" borderId="0" xfId="0" applyFont="true" applyBorder="false" applyAlignment="true" applyProtection="true">
      <alignment horizontal="left" vertical="top" textRotation="0" wrapText="true" indent="0" shrinkToFit="false"/>
      <protection locked="true" hidden="false"/>
    </xf>
    <xf numFmtId="164" fontId="86" fillId="24" borderId="0" xfId="0" applyFont="true" applyBorder="false" applyAlignment="true" applyProtection="true">
      <alignment horizontal="left" vertical="top" textRotation="0" wrapText="true" indent="0" shrinkToFit="false"/>
      <protection locked="true" hidden="false"/>
    </xf>
    <xf numFmtId="164" fontId="47" fillId="24" borderId="10" xfId="0" applyFont="true" applyBorder="true" applyAlignment="true" applyProtection="true">
      <alignment horizontal="left" vertical="top" textRotation="0" wrapText="true" indent="0" shrinkToFit="false"/>
      <protection locked="false" hidden="false"/>
    </xf>
    <xf numFmtId="164" fontId="55" fillId="0" borderId="0" xfId="0" applyFont="true" applyBorder="false" applyAlignment="false" applyProtection="true">
      <alignment horizontal="general" vertical="center" textRotation="0" wrapText="false" indent="0" shrinkToFit="false"/>
      <protection locked="false" hidden="false"/>
    </xf>
    <xf numFmtId="164" fontId="55" fillId="0" borderId="0" xfId="0" applyFont="true" applyBorder="false" applyAlignment="false" applyProtection="true">
      <alignment horizontal="general" vertical="center" textRotation="0" wrapText="false" indent="0" shrinkToFit="false"/>
      <protection locked="true" hidden="false"/>
    </xf>
    <xf numFmtId="164" fontId="52" fillId="24" borderId="0" xfId="0" applyFont="true" applyBorder="false" applyAlignment="true" applyProtection="true">
      <alignment horizontal="center" vertical="center" textRotation="0" wrapText="false" indent="0" shrinkToFit="false"/>
      <protection locked="true" hidden="false"/>
    </xf>
    <xf numFmtId="164" fontId="47" fillId="24" borderId="0" xfId="0" applyFont="true" applyBorder="false" applyAlignment="false" applyProtection="true">
      <alignment horizontal="general" vertical="center" textRotation="0" wrapText="false" indent="0" shrinkToFit="false"/>
      <protection locked="false" hidden="false"/>
    </xf>
    <xf numFmtId="164" fontId="52" fillId="0" borderId="0" xfId="0" applyFont="true" applyBorder="true" applyAlignment="true" applyProtection="true">
      <alignment horizontal="left" vertical="top" textRotation="0" wrapText="true" indent="0" shrinkToFit="false"/>
      <protection locked="true" hidden="false"/>
    </xf>
    <xf numFmtId="170" fontId="57" fillId="27" borderId="115" xfId="0" applyFont="true" applyBorder="true" applyAlignment="true" applyProtection="true">
      <alignment horizontal="center" vertical="center" textRotation="0" wrapText="false" indent="0" shrinkToFit="false"/>
      <protection locked="true" hidden="false"/>
    </xf>
    <xf numFmtId="167" fontId="28" fillId="24" borderId="97" xfId="0" applyFont="true" applyBorder="true" applyAlignment="false" applyProtection="true">
      <alignment horizontal="general" vertical="center" textRotation="0" wrapText="false" indent="0" shrinkToFit="false"/>
      <protection locked="true" hidden="false"/>
    </xf>
    <xf numFmtId="164" fontId="28" fillId="24" borderId="98" xfId="0" applyFont="true" applyBorder="true" applyAlignment="false" applyProtection="true">
      <alignment horizontal="general" vertical="center" textRotation="0" wrapText="false" indent="0" shrinkToFit="false"/>
      <protection locked="true" hidden="false"/>
    </xf>
    <xf numFmtId="164" fontId="28" fillId="24" borderId="99" xfId="0" applyFont="true" applyBorder="true" applyAlignment="false" applyProtection="true">
      <alignment horizontal="general" vertical="center" textRotation="0" wrapText="false" indent="0" shrinkToFit="false"/>
      <protection locked="true" hidden="false"/>
    </xf>
    <xf numFmtId="164" fontId="87" fillId="24" borderId="63" xfId="0" applyFont="true" applyBorder="true" applyAlignment="true" applyProtection="true">
      <alignment horizontal="general" vertical="center" textRotation="0" wrapText="true" indent="0" shrinkToFit="false"/>
      <protection locked="true" hidden="false"/>
    </xf>
    <xf numFmtId="164" fontId="87" fillId="24" borderId="0" xfId="0" applyFont="true" applyBorder="true" applyAlignment="true" applyProtection="true">
      <alignment horizontal="left" vertical="center" textRotation="0" wrapText="true" indent="0" shrinkToFit="false"/>
      <protection locked="true" hidden="false"/>
    </xf>
    <xf numFmtId="164" fontId="87" fillId="24" borderId="62" xfId="0" applyFont="true" applyBorder="true" applyAlignment="true" applyProtection="true">
      <alignment horizontal="general" vertical="center" textRotation="0" wrapText="true" indent="0" shrinkToFit="false"/>
      <protection locked="true" hidden="false"/>
    </xf>
    <xf numFmtId="164" fontId="88" fillId="24" borderId="0" xfId="0" applyFont="true" applyBorder="false" applyAlignment="false" applyProtection="true">
      <alignment horizontal="general" vertical="center" textRotation="0" wrapText="false" indent="0" shrinkToFit="false"/>
      <protection locked="true" hidden="false"/>
    </xf>
    <xf numFmtId="164" fontId="87" fillId="24" borderId="0" xfId="0" applyFont="true" applyBorder="false" applyAlignment="true" applyProtection="true">
      <alignment horizontal="general" vertical="center" textRotation="0" wrapText="true" indent="0" shrinkToFit="false"/>
      <protection locked="true" hidden="false"/>
    </xf>
    <xf numFmtId="164" fontId="87" fillId="24" borderId="63" xfId="0" applyFont="true" applyBorder="true" applyAlignment="false" applyProtection="true">
      <alignment horizontal="general" vertical="center" textRotation="0" wrapText="false" indent="0" shrinkToFit="false"/>
      <protection locked="true" hidden="false"/>
    </xf>
    <xf numFmtId="164" fontId="87" fillId="24" borderId="0" xfId="0" applyFont="true" applyBorder="false" applyAlignment="false" applyProtection="true">
      <alignment horizontal="general" vertical="center" textRotation="0" wrapText="false" indent="0" shrinkToFit="false"/>
      <protection locked="true" hidden="false"/>
    </xf>
    <xf numFmtId="164" fontId="87" fillId="26" borderId="0" xfId="0" applyFont="true" applyBorder="true" applyAlignment="true" applyProtection="true">
      <alignment horizontal="center" vertical="center" textRotation="0" wrapText="false" indent="0" shrinkToFit="false"/>
      <protection locked="false" hidden="false"/>
    </xf>
    <xf numFmtId="164" fontId="87" fillId="24" borderId="0" xfId="0" applyFont="true" applyBorder="true" applyAlignment="true" applyProtection="true">
      <alignment horizontal="center" vertical="center" textRotation="0" wrapText="false" indent="0" shrinkToFit="false"/>
      <protection locked="true" hidden="false"/>
    </xf>
    <xf numFmtId="170" fontId="89" fillId="24" borderId="0" xfId="0" applyFont="true" applyBorder="true" applyAlignment="true" applyProtection="true">
      <alignment horizontal="left" vertical="center" textRotation="0" wrapText="false" indent="0" shrinkToFit="true"/>
      <protection locked="true" hidden="false"/>
    </xf>
    <xf numFmtId="164" fontId="87" fillId="24" borderId="0" xfId="0" applyFont="true" applyBorder="false" applyAlignment="true" applyProtection="true">
      <alignment horizontal="general" vertical="center" textRotation="0" wrapText="false" indent="0" shrinkToFit="true"/>
      <protection locked="true" hidden="false"/>
    </xf>
    <xf numFmtId="164" fontId="87" fillId="24" borderId="62" xfId="0" applyFont="true" applyBorder="true" applyAlignment="true" applyProtection="true">
      <alignment horizontal="general" vertical="center" textRotation="0" wrapText="false" indent="0" shrinkToFit="true"/>
      <protection locked="true" hidden="false"/>
    </xf>
    <xf numFmtId="164" fontId="88" fillId="0" borderId="0" xfId="0" applyFont="true" applyBorder="false" applyAlignment="false" applyProtection="true">
      <alignment horizontal="general" vertical="center" textRotation="0" wrapText="false" indent="0" shrinkToFit="false"/>
      <protection locked="false" hidden="false"/>
    </xf>
    <xf numFmtId="164" fontId="88" fillId="0" borderId="0" xfId="0" applyFont="true" applyBorder="false" applyAlignment="false" applyProtection="true">
      <alignment horizontal="general" vertical="center" textRotation="0" wrapText="false" indent="0" shrinkToFit="false"/>
      <protection locked="true" hidden="false"/>
    </xf>
    <xf numFmtId="164" fontId="90" fillId="24" borderId="0" xfId="0" applyFont="true" applyBorder="false" applyAlignment="false" applyProtection="true">
      <alignment horizontal="general" vertical="center" textRotation="0" wrapText="false" indent="0" shrinkToFit="false"/>
      <protection locked="true" hidden="false"/>
    </xf>
    <xf numFmtId="164" fontId="87" fillId="24" borderId="0" xfId="0" applyFont="true" applyBorder="true" applyAlignment="true" applyProtection="true">
      <alignment horizontal="center" vertical="center" textRotation="0" wrapText="true" indent="0" shrinkToFit="false"/>
      <protection locked="true" hidden="false"/>
    </xf>
    <xf numFmtId="164" fontId="64" fillId="24" borderId="0" xfId="0" applyFont="true" applyBorder="true" applyAlignment="true" applyProtection="true">
      <alignment horizontal="center" vertical="center" textRotation="0" wrapText="false" indent="0" shrinkToFit="false"/>
      <protection locked="true" hidden="false"/>
    </xf>
    <xf numFmtId="170" fontId="89" fillId="0" borderId="0" xfId="0" applyFont="true" applyBorder="true" applyAlignment="true" applyProtection="true">
      <alignment horizontal="general" vertical="center" textRotation="0" wrapText="false" indent="0" shrinkToFit="true"/>
      <protection locked="true" hidden="false"/>
    </xf>
    <xf numFmtId="164" fontId="64" fillId="24" borderId="0" xfId="0" applyFont="true" applyBorder="true" applyAlignment="true" applyProtection="true">
      <alignment horizontal="center" vertical="center" textRotation="0" wrapText="false" indent="0" shrinkToFit="true"/>
      <protection locked="true" hidden="false"/>
    </xf>
    <xf numFmtId="164" fontId="90" fillId="24" borderId="62" xfId="0" applyFont="true" applyBorder="true" applyAlignment="false" applyProtection="true">
      <alignment horizontal="general" vertical="center" textRotation="0" wrapText="false" indent="0" shrinkToFit="false"/>
      <protection locked="true" hidden="false"/>
    </xf>
    <xf numFmtId="164" fontId="28" fillId="24" borderId="80" xfId="0" applyFont="true" applyBorder="true" applyAlignment="false" applyProtection="true">
      <alignment horizontal="general" vertical="center" textRotation="0" wrapText="false" indent="0" shrinkToFit="false"/>
      <protection locked="true" hidden="false"/>
    </xf>
    <xf numFmtId="164" fontId="87" fillId="24" borderId="102" xfId="0" applyFont="true" applyBorder="true" applyAlignment="false" applyProtection="true">
      <alignment horizontal="general" vertical="center" textRotation="0" wrapText="false" indent="0" shrinkToFit="false"/>
      <protection locked="true" hidden="false"/>
    </xf>
    <xf numFmtId="164" fontId="28" fillId="24" borderId="102" xfId="0" applyFont="true" applyBorder="true" applyAlignment="false" applyProtection="true">
      <alignment horizontal="general" vertical="center" textRotation="0" wrapText="false" indent="0" shrinkToFit="false"/>
      <protection locked="true" hidden="false"/>
    </xf>
    <xf numFmtId="164" fontId="28" fillId="24" borderId="103" xfId="0" applyFont="true" applyBorder="true" applyAlignment="false" applyProtection="true">
      <alignment horizontal="general" vertical="center" textRotation="0" wrapText="false" indent="0" shrinkToFit="false"/>
      <protection locked="true" hidden="false"/>
    </xf>
    <xf numFmtId="164" fontId="58" fillId="24" borderId="0" xfId="0" applyFont="true" applyBorder="false" applyAlignment="true" applyProtection="true">
      <alignment horizontal="center" vertical="center" textRotation="0" wrapText="false" indent="0" shrinkToFit="false"/>
      <protection locked="true" hidden="false"/>
    </xf>
    <xf numFmtId="164" fontId="91" fillId="24" borderId="0" xfId="0" applyFont="true" applyBorder="false" applyAlignment="false" applyProtection="true">
      <alignment horizontal="general" vertical="center" textRotation="0" wrapText="false" indent="0" shrinkToFit="false"/>
      <protection locked="true" hidden="false"/>
    </xf>
    <xf numFmtId="164" fontId="83" fillId="24" borderId="0" xfId="0" applyFont="true" applyBorder="false" applyAlignment="false" applyProtection="true">
      <alignment horizontal="general" vertical="center" textRotation="0" wrapText="false" indent="0" shrinkToFit="false"/>
      <protection locked="true" hidden="false"/>
    </xf>
    <xf numFmtId="164" fontId="46" fillId="25" borderId="10" xfId="0" applyFont="true" applyBorder="true" applyAlignment="true" applyProtection="true">
      <alignment horizontal="center" vertical="center" textRotation="0" wrapText="false" indent="0" shrinkToFit="false"/>
      <protection locked="true" hidden="false"/>
    </xf>
    <xf numFmtId="164" fontId="58" fillId="0" borderId="116" xfId="0" applyFont="true" applyBorder="true" applyAlignment="true" applyProtection="true">
      <alignment horizontal="general" vertical="center" textRotation="0" wrapText="false" indent="0" shrinkToFit="false"/>
      <protection locked="true" hidden="false"/>
    </xf>
    <xf numFmtId="164" fontId="53" fillId="0" borderId="117" xfId="0" applyFont="true" applyBorder="true" applyAlignment="true" applyProtection="true">
      <alignment horizontal="left" vertical="center" textRotation="0" wrapText="false" indent="0" shrinkToFit="false"/>
      <protection locked="true" hidden="false"/>
    </xf>
    <xf numFmtId="170" fontId="81" fillId="27" borderId="10" xfId="0" applyFont="true" applyBorder="true" applyAlignment="true" applyProtection="true">
      <alignment horizontal="center" vertical="center" textRotation="0" wrapText="false" indent="0" shrinkToFit="false"/>
      <protection locked="true" hidden="false"/>
    </xf>
    <xf numFmtId="164" fontId="58" fillId="0" borderId="118" xfId="0" applyFont="true" applyBorder="true" applyAlignment="true" applyProtection="true">
      <alignment horizontal="general" vertical="center" textRotation="0" wrapText="false" indent="0" shrinkToFit="false"/>
      <protection locked="true" hidden="false"/>
    </xf>
    <xf numFmtId="164" fontId="53" fillId="0" borderId="119" xfId="0" applyFont="true" applyBorder="true" applyAlignment="true" applyProtection="true">
      <alignment horizontal="left" vertical="center" textRotation="0" wrapText="false" indent="0" shrinkToFit="false"/>
      <protection locked="true" hidden="false"/>
    </xf>
    <xf numFmtId="164" fontId="58" fillId="0" borderId="70" xfId="0" applyFont="true" applyBorder="true" applyAlignment="true" applyProtection="true">
      <alignment horizontal="center" vertical="center" textRotation="0" wrapText="false" indent="0" shrinkToFit="false"/>
      <protection locked="true" hidden="false"/>
    </xf>
    <xf numFmtId="164" fontId="53" fillId="0" borderId="120" xfId="0" applyFont="true" applyBorder="true" applyAlignment="true" applyProtection="true">
      <alignment horizontal="center" vertical="center" textRotation="0" wrapText="false" indent="0" shrinkToFit="false"/>
      <protection locked="true" hidden="false"/>
    </xf>
    <xf numFmtId="164" fontId="53" fillId="0" borderId="121" xfId="0" applyFont="true" applyBorder="true" applyAlignment="true" applyProtection="true">
      <alignment horizontal="left" vertical="center" textRotation="0" wrapText="false" indent="0" shrinkToFit="false"/>
      <protection locked="true" hidden="false"/>
    </xf>
    <xf numFmtId="164" fontId="53" fillId="0" borderId="122" xfId="0" applyFont="true" applyBorder="true" applyAlignment="true" applyProtection="true">
      <alignment horizontal="center" vertical="center" textRotation="0" wrapText="false" indent="0" shrinkToFit="false"/>
      <protection locked="true" hidden="false"/>
    </xf>
    <xf numFmtId="164" fontId="35" fillId="0" borderId="92" xfId="0" applyFont="true" applyBorder="true" applyAlignment="true" applyProtection="true">
      <alignment horizontal="center" vertical="center" textRotation="0" wrapText="false" indent="0" shrinkToFit="false"/>
      <protection locked="true" hidden="false"/>
    </xf>
    <xf numFmtId="164" fontId="35" fillId="0" borderId="121" xfId="0" applyFont="true" applyBorder="true" applyAlignment="true" applyProtection="true">
      <alignment horizontal="left" vertical="center" textRotation="0" wrapText="true" indent="0" shrinkToFit="false"/>
      <protection locked="true" hidden="false"/>
    </xf>
    <xf numFmtId="164" fontId="52" fillId="0" borderId="118" xfId="0" applyFont="true" applyBorder="true" applyAlignment="true" applyProtection="true">
      <alignment horizontal="center" vertical="center" textRotation="0" wrapText="false" indent="0" shrinkToFit="false"/>
      <protection locked="true" hidden="false"/>
    </xf>
    <xf numFmtId="164" fontId="35" fillId="0" borderId="123" xfId="0" applyFont="true" applyBorder="true" applyAlignment="true" applyProtection="true">
      <alignment horizontal="center" vertical="center" textRotation="0" wrapText="false" indent="0" shrinkToFit="false"/>
      <protection locked="true" hidden="false"/>
    </xf>
    <xf numFmtId="164" fontId="35" fillId="0" borderId="119" xfId="0" applyFont="true" applyBorder="true" applyAlignment="true" applyProtection="true">
      <alignment horizontal="left" vertical="center" textRotation="0" wrapText="true" indent="0" shrinkToFit="false"/>
      <protection locked="true" hidden="false"/>
    </xf>
    <xf numFmtId="170" fontId="77" fillId="27" borderId="1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center" textRotation="0" wrapText="false" indent="0" shrinkToFit="false"/>
      <protection locked="true" hidden="false"/>
    </xf>
    <xf numFmtId="164" fontId="34" fillId="24" borderId="0" xfId="0" applyFont="true" applyBorder="false" applyAlignment="false" applyProtection="true">
      <alignment horizontal="general" vertical="center" textRotation="0" wrapText="false" indent="0" shrinkToFit="false"/>
      <protection locked="true" hidden="false"/>
    </xf>
    <xf numFmtId="164" fontId="97" fillId="24" borderId="0" xfId="0" applyFont="true" applyBorder="false" applyAlignment="false" applyProtection="true">
      <alignment horizontal="general" vertical="center" textRotation="0" wrapText="false" indent="0" shrinkToFit="false"/>
      <protection locked="true" hidden="false"/>
    </xf>
    <xf numFmtId="164" fontId="34" fillId="24" borderId="13" xfId="0" applyFont="true" applyBorder="true" applyAlignment="true" applyProtection="true">
      <alignment horizontal="center" vertical="center" textRotation="0" wrapText="false" indent="0" shrinkToFit="false"/>
      <protection locked="true" hidden="false"/>
    </xf>
    <xf numFmtId="170" fontId="98" fillId="24" borderId="10" xfId="0" applyFont="true" applyBorder="true" applyAlignment="true" applyProtection="true">
      <alignment horizontal="center" vertical="center" textRotation="0" wrapText="false" indent="0" shrinkToFit="false"/>
      <protection locked="true" hidden="false"/>
    </xf>
    <xf numFmtId="164" fontId="26" fillId="24" borderId="13" xfId="0" applyFont="true" applyBorder="true" applyAlignment="true" applyProtection="true">
      <alignment horizontal="center" vertical="center" textRotation="0" wrapText="false" indent="0" shrinkToFit="false"/>
      <protection locked="true" hidden="false"/>
    </xf>
    <xf numFmtId="170" fontId="29" fillId="24" borderId="11" xfId="0" applyFont="true" applyBorder="true" applyAlignment="true" applyProtection="true">
      <alignment horizontal="left" vertical="center" textRotation="0" wrapText="false" indent="0" shrinkToFit="false"/>
      <protection locked="true" hidden="false"/>
    </xf>
    <xf numFmtId="164" fontId="26" fillId="24" borderId="0" xfId="0" applyFont="true" applyBorder="false" applyAlignment="false" applyProtection="true">
      <alignment horizontal="general" vertical="center" textRotation="0" wrapText="false" indent="0" shrinkToFit="false"/>
      <protection locked="true" hidden="false"/>
    </xf>
    <xf numFmtId="164" fontId="26" fillId="24" borderId="0" xfId="0" applyFont="true" applyBorder="false" applyAlignment="true" applyProtection="true">
      <alignment horizontal="center" vertical="center" textRotation="0" wrapText="false" indent="0" shrinkToFit="false"/>
      <protection locked="true" hidden="false"/>
    </xf>
    <xf numFmtId="164" fontId="0" fillId="24" borderId="0" xfId="0" applyFont="true" applyBorder="false" applyAlignment="false" applyProtection="true">
      <alignment horizontal="general" vertical="center" textRotation="0" wrapText="false" indent="0" shrinkToFit="false"/>
      <protection locked="true" hidden="false"/>
    </xf>
    <xf numFmtId="164" fontId="28" fillId="24" borderId="12" xfId="0" applyFont="true" applyBorder="true" applyAlignment="true" applyProtection="true">
      <alignment horizontal="left" vertical="center" textRotation="0" wrapText="true" indent="0" shrinkToFit="false"/>
      <protection locked="true" hidden="false"/>
    </xf>
    <xf numFmtId="168" fontId="4" fillId="24" borderId="124" xfId="0" applyFont="true" applyBorder="true" applyAlignment="true" applyProtection="true">
      <alignment horizontal="general" vertical="center" textRotation="0" wrapText="false" indent="0" shrinkToFit="true"/>
      <protection locked="true" hidden="false"/>
    </xf>
    <xf numFmtId="164" fontId="53" fillId="24" borderId="32" xfId="0" applyFont="true" applyBorder="true" applyAlignment="false" applyProtection="true">
      <alignment horizontal="general" vertical="center" textRotation="0" wrapText="false" indent="0" shrinkToFit="false"/>
      <protection locked="true" hidden="false"/>
    </xf>
    <xf numFmtId="168" fontId="28" fillId="24" borderId="0" xfId="0" applyFont="true" applyBorder="true" applyAlignment="true" applyProtection="true">
      <alignment horizontal="general" vertical="center" textRotation="0" wrapText="false" indent="0" shrinkToFit="true"/>
      <protection locked="true" hidden="false"/>
    </xf>
    <xf numFmtId="168" fontId="82" fillId="24" borderId="0" xfId="0" applyFont="true" applyBorder="true" applyAlignment="true" applyProtection="true">
      <alignment horizontal="general" vertical="center" textRotation="0" wrapText="false" indent="0" shrinkToFit="true"/>
      <protection locked="true" hidden="false"/>
    </xf>
    <xf numFmtId="164" fontId="53" fillId="24" borderId="10" xfId="0" applyFont="true" applyBorder="true" applyAlignment="true" applyProtection="true">
      <alignment horizontal="center" vertical="center" textRotation="0" wrapText="true" indent="0" shrinkToFit="false"/>
      <protection locked="true" hidden="false"/>
    </xf>
    <xf numFmtId="164" fontId="53" fillId="24" borderId="33" xfId="0" applyFont="true" applyBorder="true" applyAlignment="true" applyProtection="true">
      <alignment horizontal="left" vertical="center" textRotation="0" wrapText="true" indent="0" shrinkToFit="false"/>
      <protection locked="true" hidden="false"/>
    </xf>
    <xf numFmtId="176" fontId="99" fillId="24" borderId="14" xfId="0" applyFont="true" applyBorder="true" applyAlignment="true" applyProtection="true">
      <alignment horizontal="right" vertical="center" textRotation="0" wrapText="false" indent="0" shrinkToFit="false"/>
      <protection locked="true" hidden="false"/>
    </xf>
    <xf numFmtId="170" fontId="100" fillId="25" borderId="11" xfId="0" applyFont="true" applyBorder="true" applyAlignment="true" applyProtection="true">
      <alignment horizontal="center" vertical="center" textRotation="0" wrapText="false" indent="0" shrinkToFit="false"/>
      <protection locked="true" hidden="false"/>
    </xf>
    <xf numFmtId="164" fontId="0" fillId="24" borderId="63" xfId="0" applyFont="true" applyBorder="true" applyAlignment="true" applyProtection="true">
      <alignment horizontal="left" vertical="center" textRotation="0" wrapText="true" indent="0" shrinkToFit="false"/>
      <protection locked="true" hidden="false"/>
    </xf>
    <xf numFmtId="164" fontId="28" fillId="24" borderId="22" xfId="0" applyFont="true" applyBorder="true" applyAlignment="true" applyProtection="true">
      <alignment horizontal="center" vertical="center" textRotation="0" wrapText="true" indent="0" shrinkToFit="false"/>
      <protection locked="true" hidden="false"/>
    </xf>
    <xf numFmtId="164" fontId="28" fillId="0" borderId="10" xfId="0" applyFont="true" applyBorder="true" applyAlignment="true" applyProtection="true">
      <alignment horizontal="left" vertical="center" textRotation="0" wrapText="true" indent="0" shrinkToFit="false"/>
      <protection locked="true" hidden="false"/>
    </xf>
    <xf numFmtId="176" fontId="99" fillId="24" borderId="25" xfId="0" applyFont="true" applyBorder="true" applyAlignment="true" applyProtection="true">
      <alignment horizontal="right" vertical="center" textRotation="0" wrapText="false" indent="0" shrinkToFit="false"/>
      <protection locked="true" hidden="false"/>
    </xf>
    <xf numFmtId="164" fontId="28" fillId="24" borderId="27" xfId="0" applyFont="true" applyBorder="true" applyAlignment="true" applyProtection="true">
      <alignment horizontal="general" vertical="center" textRotation="0" wrapText="true" indent="0" shrinkToFit="false"/>
      <protection locked="true" hidden="false"/>
    </xf>
    <xf numFmtId="164" fontId="28" fillId="24" borderId="85" xfId="0" applyFont="true" applyBorder="true" applyAlignment="true" applyProtection="true">
      <alignment horizontal="general" vertical="center" textRotation="0" wrapText="true" indent="0" shrinkToFit="false"/>
      <protection locked="true" hidden="false"/>
    </xf>
    <xf numFmtId="164" fontId="28" fillId="0" borderId="31" xfId="0" applyFont="true" applyBorder="true" applyAlignment="true" applyProtection="true">
      <alignment horizontal="left" vertical="center" textRotation="0" wrapText="true" indent="0" shrinkToFit="false"/>
      <protection locked="true" hidden="false"/>
    </xf>
    <xf numFmtId="176" fontId="99" fillId="24" borderId="24" xfId="0" applyFont="true" applyBorder="true" applyAlignment="true" applyProtection="true">
      <alignment horizontal="right" vertical="center" textRotation="0" wrapText="false" indent="0" shrinkToFit="false"/>
      <protection locked="true" hidden="false"/>
    </xf>
    <xf numFmtId="164" fontId="53" fillId="24" borderId="102" xfId="0" applyFont="true" applyBorder="true" applyAlignment="true" applyProtection="true">
      <alignment horizontal="left" vertical="center" textRotation="0" wrapText="true" indent="0" shrinkToFit="false"/>
      <protection locked="true" hidden="false"/>
    </xf>
    <xf numFmtId="164" fontId="47" fillId="24" borderId="0" xfId="0" applyFont="true" applyBorder="false" applyAlignment="true" applyProtection="true">
      <alignment horizontal="general" vertical="center" textRotation="0" wrapText="true" indent="0" shrinkToFit="false"/>
      <protection locked="true" hidden="false"/>
    </xf>
    <xf numFmtId="164" fontId="47" fillId="24" borderId="0" xfId="0" applyFont="true" applyBorder="false" applyAlignment="true" applyProtection="true">
      <alignment horizontal="center" vertical="center" textRotation="0" wrapText="true" indent="0" shrinkToFit="false"/>
      <protection locked="true" hidden="false"/>
    </xf>
    <xf numFmtId="164" fontId="47" fillId="24" borderId="0" xfId="0" applyFont="true" applyBorder="false" applyAlignment="true" applyProtection="true">
      <alignment horizontal="left" vertical="center" textRotation="0" wrapText="true" indent="0" shrinkToFit="false"/>
      <protection locked="true" hidden="false"/>
    </xf>
    <xf numFmtId="164" fontId="52" fillId="24" borderId="125" xfId="0" applyFont="true" applyBorder="true" applyAlignment="true" applyProtection="true">
      <alignment horizontal="general" vertical="center" textRotation="0" wrapText="true" indent="0" shrinkToFit="false"/>
      <protection locked="true" hidden="false"/>
    </xf>
    <xf numFmtId="164" fontId="26" fillId="24" borderId="126" xfId="0" applyFont="true" applyBorder="true" applyAlignment="true" applyProtection="true">
      <alignment horizontal="center" vertical="center" textRotation="0" wrapText="true" indent="0" shrinkToFit="false"/>
      <protection locked="true" hidden="false"/>
    </xf>
    <xf numFmtId="164" fontId="26" fillId="0" borderId="29" xfId="0" applyFont="true" applyBorder="true" applyAlignment="true" applyProtection="true">
      <alignment horizontal="center" vertical="center" textRotation="0" wrapText="false" indent="0" shrinkToFit="false"/>
      <protection locked="true" hidden="false"/>
    </xf>
    <xf numFmtId="164" fontId="26" fillId="24" borderId="126" xfId="0" applyFont="true" applyBorder="true" applyAlignment="true" applyProtection="true">
      <alignment horizontal="center" vertical="center" textRotation="0" wrapText="false" indent="0" shrinkToFit="false"/>
      <protection locked="true" hidden="false"/>
    </xf>
    <xf numFmtId="164" fontId="26" fillId="24" borderId="127" xfId="0" applyFont="true" applyBorder="true" applyAlignment="true" applyProtection="true">
      <alignment horizontal="center" vertical="center" textRotation="0" wrapText="false" indent="0" shrinkToFit="false"/>
      <protection locked="true" hidden="false"/>
    </xf>
    <xf numFmtId="164" fontId="26" fillId="24" borderId="11" xfId="0" applyFont="true" applyBorder="true" applyAlignment="true" applyProtection="true">
      <alignment horizontal="center" vertical="center" textRotation="0" wrapText="true" indent="0" shrinkToFit="false"/>
      <protection locked="true" hidden="false"/>
    </xf>
    <xf numFmtId="164" fontId="26" fillId="0" borderId="11" xfId="0" applyFont="true" applyBorder="true" applyAlignment="true" applyProtection="true">
      <alignment horizontal="center" vertical="center" textRotation="0" wrapText="true" indent="0" shrinkToFit="false"/>
      <protection locked="true" hidden="false"/>
    </xf>
    <xf numFmtId="164" fontId="79" fillId="24" borderId="86" xfId="0" applyFont="true" applyBorder="true" applyAlignment="true" applyProtection="true">
      <alignment horizontal="center" vertical="center" textRotation="0" wrapText="true" indent="0" shrinkToFit="false"/>
      <protection locked="true" hidden="false"/>
    </xf>
    <xf numFmtId="164" fontId="79" fillId="24" borderId="57" xfId="0" applyFont="true" applyBorder="true" applyAlignment="true" applyProtection="true">
      <alignment horizontal="center" vertical="center" textRotation="0" wrapText="true" indent="0" shrinkToFit="false"/>
      <protection locked="true" hidden="false"/>
    </xf>
    <xf numFmtId="164" fontId="79" fillId="0" borderId="0" xfId="0" applyFont="true" applyBorder="true" applyAlignment="true" applyProtection="true">
      <alignment horizontal="center" vertical="center" textRotation="0" wrapText="true" indent="0" shrinkToFit="false"/>
      <protection locked="true" hidden="false"/>
    </xf>
    <xf numFmtId="164" fontId="27" fillId="0" borderId="128" xfId="0" applyFont="true" applyBorder="true" applyAlignment="true" applyProtection="true">
      <alignment horizontal="center" vertical="center" textRotation="0" wrapText="false" indent="0" shrinkToFit="false"/>
      <protection locked="true" hidden="false"/>
    </xf>
    <xf numFmtId="164" fontId="0" fillId="0" borderId="14" xfId="0" applyFont="true" applyBorder="true" applyAlignment="true" applyProtection="true">
      <alignment horizontal="center" vertical="center" textRotation="0" wrapText="false" indent="0" shrinkToFit="false"/>
      <protection locked="true" hidden="false"/>
    </xf>
    <xf numFmtId="164" fontId="26" fillId="24" borderId="50" xfId="0" applyFont="true" applyBorder="true" applyAlignment="true" applyProtection="true">
      <alignment horizontal="center" vertical="center" textRotation="0" wrapText="true" indent="0" shrinkToFit="false"/>
      <protection locked="true" hidden="false"/>
    </xf>
    <xf numFmtId="164" fontId="26" fillId="24" borderId="12" xfId="0" applyFont="true" applyBorder="true" applyAlignment="true" applyProtection="true">
      <alignment horizontal="center" vertical="center" textRotation="0" wrapText="true" indent="0" shrinkToFit="false"/>
      <protection locked="true" hidden="false"/>
    </xf>
    <xf numFmtId="164" fontId="0" fillId="0" borderId="12" xfId="0" applyFont="true" applyBorder="true" applyAlignment="true" applyProtection="true">
      <alignment horizontal="center" vertical="center" textRotation="0" wrapText="true" indent="0" shrinkToFit="false"/>
      <protection locked="true" hidden="false"/>
    </xf>
    <xf numFmtId="164" fontId="27" fillId="0" borderId="12" xfId="0" applyFont="true" applyBorder="true" applyAlignment="true" applyProtection="true">
      <alignment horizontal="center" vertical="center" textRotation="0" wrapText="true" indent="0" shrinkToFit="false"/>
      <protection locked="true" hidden="false"/>
    </xf>
    <xf numFmtId="164" fontId="27" fillId="0" borderId="10" xfId="0" applyFont="true" applyBorder="true" applyAlignment="true" applyProtection="true">
      <alignment horizontal="center" vertical="center" textRotation="0" wrapText="true" indent="0" shrinkToFit="false"/>
      <protection locked="true" hidden="false"/>
    </xf>
    <xf numFmtId="164" fontId="26" fillId="24" borderId="129" xfId="0" applyFont="true" applyBorder="true" applyAlignment="true" applyProtection="true">
      <alignment horizontal="center" vertical="center" textRotation="0" wrapText="true" indent="0" shrinkToFit="false"/>
      <protection locked="true" hidden="false"/>
    </xf>
    <xf numFmtId="164" fontId="26" fillId="24" borderId="26" xfId="0" applyFont="true" applyBorder="true" applyAlignment="true" applyProtection="true">
      <alignment horizontal="center" vertical="center" textRotation="0" wrapText="true" indent="0" shrinkToFit="false"/>
      <protection locked="true" hidden="false"/>
    </xf>
    <xf numFmtId="164" fontId="0" fillId="0" borderId="33" xfId="0" applyFont="true" applyBorder="true" applyAlignment="true" applyProtection="true">
      <alignment horizontal="center" vertical="center" textRotation="0" wrapText="true" indent="0" shrinkToFit="false"/>
      <protection locked="true" hidden="false"/>
    </xf>
    <xf numFmtId="164" fontId="47" fillId="24" borderId="26" xfId="0" applyFont="true" applyBorder="true" applyAlignment="true" applyProtection="true">
      <alignment horizontal="center" vertical="center" textRotation="0" wrapText="false" indent="0" shrinkToFit="false"/>
      <protection locked="true" hidden="false"/>
    </xf>
    <xf numFmtId="164" fontId="35" fillId="24" borderId="12" xfId="0" applyFont="true" applyBorder="true" applyAlignment="true" applyProtection="true">
      <alignment horizontal="center" vertical="center" textRotation="0" wrapText="true" indent="0" shrinkToFit="false"/>
      <protection locked="true" hidden="false"/>
    </xf>
    <xf numFmtId="164" fontId="35" fillId="24" borderId="34" xfId="0" applyFont="true" applyBorder="true" applyAlignment="true" applyProtection="true">
      <alignment horizontal="center" vertical="center" textRotation="0" wrapText="true" indent="0" shrinkToFit="false"/>
      <protection locked="true" hidden="false"/>
    </xf>
    <xf numFmtId="164" fontId="0" fillId="0" borderId="0" xfId="0" applyFont="true" applyBorder="true" applyAlignment="false" applyProtection="true">
      <alignment horizontal="general" vertical="center" textRotation="0" wrapText="false" indent="0" shrinkToFit="false"/>
      <protection locked="true" hidden="false"/>
    </xf>
    <xf numFmtId="164" fontId="48" fillId="0" borderId="130" xfId="0" applyFont="true" applyBorder="true" applyAlignment="true" applyProtection="true">
      <alignment horizontal="right" vertical="center" textRotation="0" wrapText="false" indent="0" shrinkToFit="false"/>
      <protection locked="true" hidden="false"/>
    </xf>
    <xf numFmtId="170" fontId="48" fillId="0" borderId="29" xfId="0" applyFont="true" applyBorder="true" applyAlignment="true" applyProtection="true">
      <alignment horizontal="center" vertical="center" textRotation="0" wrapText="false" indent="0" shrinkToFit="true"/>
      <protection locked="true" hidden="false"/>
    </xf>
    <xf numFmtId="170" fontId="48" fillId="24" borderId="131" xfId="0" applyFont="true" applyBorder="true" applyAlignment="true" applyProtection="true">
      <alignment horizontal="general" vertical="center" textRotation="0" wrapText="false" indent="0" shrinkToFit="true"/>
      <protection locked="true" hidden="false"/>
    </xf>
    <xf numFmtId="170" fontId="48" fillId="24" borderId="29" xfId="0" applyFont="true" applyBorder="true" applyAlignment="true" applyProtection="true">
      <alignment horizontal="general" vertical="center" textRotation="0" wrapText="false" indent="0" shrinkToFit="true"/>
      <protection locked="true" hidden="false"/>
    </xf>
    <xf numFmtId="170" fontId="48" fillId="24" borderId="132" xfId="0" applyFont="true" applyBorder="true" applyAlignment="true" applyProtection="true">
      <alignment horizontal="general" vertical="center" textRotation="0" wrapText="true" indent="0" shrinkToFit="true"/>
      <protection locked="true" hidden="false"/>
    </xf>
    <xf numFmtId="164" fontId="70" fillId="24" borderId="30" xfId="0" applyFont="true" applyBorder="true" applyAlignment="true" applyProtection="true">
      <alignment horizontal="center" vertical="center" textRotation="0" wrapText="true" indent="0" shrinkToFit="true"/>
      <protection locked="false" hidden="false"/>
    </xf>
    <xf numFmtId="168" fontId="70" fillId="0" borderId="28" xfId="0" applyFont="true" applyBorder="true" applyAlignment="true" applyProtection="true">
      <alignment horizontal="center" vertical="center" textRotation="0" wrapText="false" indent="0" shrinkToFit="true"/>
      <protection locked="false" hidden="false"/>
    </xf>
    <xf numFmtId="168" fontId="47" fillId="0" borderId="29" xfId="0" applyFont="true" applyBorder="true" applyAlignment="true" applyProtection="true">
      <alignment horizontal="right" vertical="center" textRotation="0" wrapText="false" indent="0" shrinkToFit="true"/>
      <protection locked="false" hidden="false"/>
    </xf>
    <xf numFmtId="166" fontId="48" fillId="0" borderId="133" xfId="74" applyFont="true" applyBorder="true" applyAlignment="true" applyProtection="true">
      <alignment horizontal="right" vertical="center" textRotation="0" wrapText="false" indent="0" shrinkToFit="true"/>
      <protection locked="true" hidden="false"/>
    </xf>
    <xf numFmtId="168" fontId="47" fillId="0" borderId="133" xfId="0" applyFont="true" applyBorder="true" applyAlignment="true" applyProtection="true">
      <alignment horizontal="center" vertical="center" textRotation="0" wrapText="false" indent="0" shrinkToFit="true"/>
      <protection locked="false" hidden="false"/>
    </xf>
    <xf numFmtId="168" fontId="48" fillId="0" borderId="131" xfId="0" applyFont="true" applyBorder="true" applyAlignment="true" applyProtection="true">
      <alignment horizontal="right" vertical="center" textRotation="0" wrapText="false" indent="0" shrinkToFit="true"/>
      <protection locked="true" hidden="false"/>
    </xf>
    <xf numFmtId="168" fontId="47" fillId="0" borderId="134" xfId="0" applyFont="true" applyBorder="true" applyAlignment="true" applyProtection="true">
      <alignment horizontal="center" vertical="center" textRotation="0" wrapText="false" indent="0" shrinkToFit="true"/>
      <protection locked="false" hidden="false"/>
    </xf>
    <xf numFmtId="168" fontId="47" fillId="29" borderId="30" xfId="0" applyFont="true" applyBorder="true" applyAlignment="true" applyProtection="true">
      <alignment horizontal="right" vertical="center" textRotation="0" wrapText="false" indent="0" shrinkToFit="true"/>
      <protection locked="false" hidden="false"/>
    </xf>
    <xf numFmtId="168" fontId="70" fillId="0" borderId="130" xfId="0" applyFont="true" applyBorder="true" applyAlignment="true" applyProtection="true">
      <alignment horizontal="center" vertical="center" textRotation="0" wrapText="false" indent="0" shrinkToFit="true"/>
      <protection locked="false" hidden="false"/>
    </xf>
    <xf numFmtId="168" fontId="47" fillId="29" borderId="134" xfId="0" applyFont="true" applyBorder="true" applyAlignment="true" applyProtection="true">
      <alignment horizontal="right" vertical="center" textRotation="0" wrapText="false" indent="0" shrinkToFit="true"/>
      <protection locked="false" hidden="false"/>
    </xf>
    <xf numFmtId="168" fontId="54" fillId="0" borderId="134" xfId="0" applyFont="true" applyBorder="true" applyAlignment="true" applyProtection="true">
      <alignment horizontal="right" vertical="center" textRotation="0" wrapText="false" indent="0" shrinkToFit="true"/>
      <protection locked="true" hidden="false"/>
    </xf>
    <xf numFmtId="168" fontId="47" fillId="29" borderId="134" xfId="0" applyFont="true" applyBorder="true" applyAlignment="true" applyProtection="true">
      <alignment horizontal="center" vertical="center" textRotation="0" wrapText="false" indent="0" shrinkToFit="true"/>
      <protection locked="false" hidden="false"/>
    </xf>
    <xf numFmtId="168" fontId="47" fillId="29" borderId="132" xfId="0" applyFont="true" applyBorder="true" applyAlignment="true" applyProtection="true">
      <alignment horizontal="right" vertical="center" textRotation="0" wrapText="false" indent="0" shrinkToFit="true"/>
      <protection locked="false" hidden="false"/>
    </xf>
    <xf numFmtId="168" fontId="101" fillId="24" borderId="86" xfId="0" applyFont="true" applyBorder="true" applyAlignment="true" applyProtection="true">
      <alignment horizontal="right" vertical="center" textRotation="0" wrapText="false" indent="0" shrinkToFit="true"/>
      <protection locked="true" hidden="false"/>
    </xf>
    <xf numFmtId="168" fontId="101" fillId="24" borderId="57" xfId="0" applyFont="true" applyBorder="true" applyAlignment="true" applyProtection="true">
      <alignment horizontal="right" vertical="center" textRotation="0" wrapText="false" indent="0" shrinkToFit="true"/>
      <protection locked="true" hidden="false"/>
    </xf>
    <xf numFmtId="170" fontId="102" fillId="24" borderId="86" xfId="0" applyFont="true" applyBorder="true" applyAlignment="false" applyProtection="true">
      <alignment horizontal="general" vertical="center" textRotation="0" wrapText="false" indent="0" shrinkToFit="false"/>
      <protection locked="true" hidden="false"/>
    </xf>
    <xf numFmtId="170" fontId="102" fillId="24" borderId="57" xfId="0" applyFont="true" applyBorder="true" applyAlignment="false" applyProtection="true">
      <alignment horizontal="general" vertical="center" textRotation="0" wrapText="false" indent="0" shrinkToFit="false"/>
      <protection locked="true" hidden="false"/>
    </xf>
    <xf numFmtId="164" fontId="75" fillId="0" borderId="0" xfId="0" applyFont="true" applyBorder="true" applyAlignment="true" applyProtection="true">
      <alignment horizontal="left" vertical="center" textRotation="0" wrapText="true" indent="0" shrinkToFit="false"/>
      <protection locked="true" hidden="false"/>
    </xf>
    <xf numFmtId="164" fontId="53" fillId="0" borderId="0" xfId="0" applyFont="true" applyBorder="false" applyAlignment="false" applyProtection="true">
      <alignment horizontal="general" vertical="center" textRotation="0" wrapText="false" indent="0" shrinkToFit="false"/>
      <protection locked="true" hidden="false"/>
    </xf>
    <xf numFmtId="168" fontId="47" fillId="30" borderId="0" xfId="0" applyFont="true" applyBorder="true" applyAlignment="true" applyProtection="true">
      <alignment horizontal="right" vertical="center" textRotation="0" wrapText="false" indent="0" shrinkToFit="true"/>
      <protection locked="true" hidden="false"/>
    </xf>
    <xf numFmtId="177" fontId="48" fillId="0" borderId="32" xfId="0" applyFont="true" applyBorder="true" applyAlignment="false" applyProtection="true">
      <alignment horizontal="general" vertical="center" textRotation="0" wrapText="false" indent="0" shrinkToFit="false"/>
      <protection locked="true" hidden="false"/>
    </xf>
    <xf numFmtId="170" fontId="48" fillId="0" borderId="10" xfId="0" applyFont="true" applyBorder="true" applyAlignment="true" applyProtection="true">
      <alignment horizontal="center" vertical="center" textRotation="0" wrapText="false" indent="0" shrinkToFit="true"/>
      <protection locked="true" hidden="false"/>
    </xf>
    <xf numFmtId="170" fontId="48" fillId="24" borderId="12" xfId="0" applyFont="true" applyBorder="true" applyAlignment="true" applyProtection="true">
      <alignment horizontal="general" vertical="center" textRotation="0" wrapText="false" indent="0" shrinkToFit="true"/>
      <protection locked="true" hidden="false"/>
    </xf>
    <xf numFmtId="170" fontId="48" fillId="24" borderId="10" xfId="0" applyFont="true" applyBorder="true" applyAlignment="true" applyProtection="true">
      <alignment horizontal="general" vertical="center" textRotation="0" wrapText="false" indent="0" shrinkToFit="true"/>
      <protection locked="true" hidden="false"/>
    </xf>
    <xf numFmtId="170" fontId="48" fillId="24" borderId="33" xfId="0" applyFont="true" applyBorder="true" applyAlignment="true" applyProtection="true">
      <alignment horizontal="general" vertical="center" textRotation="0" wrapText="true" indent="0" shrinkToFit="true"/>
      <protection locked="true" hidden="false"/>
    </xf>
    <xf numFmtId="164" fontId="70" fillId="24" borderId="66" xfId="0" applyFont="true" applyBorder="true" applyAlignment="true" applyProtection="true">
      <alignment horizontal="center" vertical="center" textRotation="0" wrapText="true" indent="0" shrinkToFit="true"/>
      <protection locked="false" hidden="false"/>
    </xf>
    <xf numFmtId="168" fontId="70" fillId="0" borderId="32" xfId="0" applyFont="true" applyBorder="true" applyAlignment="true" applyProtection="true">
      <alignment horizontal="center" vertical="center" textRotation="0" wrapText="false" indent="0" shrinkToFit="true"/>
      <protection locked="false" hidden="false"/>
    </xf>
    <xf numFmtId="168" fontId="47" fillId="0" borderId="10" xfId="0" applyFont="true" applyBorder="true" applyAlignment="true" applyProtection="true">
      <alignment horizontal="right" vertical="center" textRotation="0" wrapText="false" indent="0" shrinkToFit="true"/>
      <protection locked="false" hidden="false"/>
    </xf>
    <xf numFmtId="166" fontId="48" fillId="0" borderId="10" xfId="74" applyFont="true" applyBorder="true" applyAlignment="true" applyProtection="true">
      <alignment horizontal="right" vertical="center" textRotation="0" wrapText="false" indent="0" shrinkToFit="true"/>
      <protection locked="true" hidden="false"/>
    </xf>
    <xf numFmtId="168" fontId="47" fillId="0" borderId="10" xfId="0" applyFont="true" applyBorder="true" applyAlignment="true" applyProtection="true">
      <alignment horizontal="center" vertical="center" textRotation="0" wrapText="false" indent="0" shrinkToFit="true"/>
      <protection locked="false" hidden="false"/>
    </xf>
    <xf numFmtId="168" fontId="48" fillId="0" borderId="10" xfId="0" applyFont="true" applyBorder="true" applyAlignment="true" applyProtection="true">
      <alignment horizontal="right" vertical="center" textRotation="0" wrapText="false" indent="0" shrinkToFit="true"/>
      <protection locked="true" hidden="false"/>
    </xf>
    <xf numFmtId="168" fontId="47" fillId="29" borderId="66" xfId="0" applyFont="true" applyBorder="true" applyAlignment="true" applyProtection="true">
      <alignment horizontal="right" vertical="center" textRotation="0" wrapText="false" indent="0" shrinkToFit="true"/>
      <protection locked="false" hidden="false"/>
    </xf>
    <xf numFmtId="168" fontId="47" fillId="29" borderId="13" xfId="0" applyFont="true" applyBorder="true" applyAlignment="true" applyProtection="true">
      <alignment horizontal="right" vertical="center" textRotation="0" wrapText="false" indent="0" shrinkToFit="true"/>
      <protection locked="false" hidden="false"/>
    </xf>
    <xf numFmtId="168" fontId="54" fillId="0" borderId="10" xfId="0" applyFont="true" applyBorder="true" applyAlignment="true" applyProtection="true">
      <alignment horizontal="right" vertical="center" textRotation="0" wrapText="false" indent="0" shrinkToFit="true"/>
      <protection locked="true" hidden="false"/>
    </xf>
    <xf numFmtId="168" fontId="47" fillId="29" borderId="13" xfId="0" applyFont="true" applyBorder="true" applyAlignment="true" applyProtection="true">
      <alignment horizontal="center" vertical="center" textRotation="0" wrapText="false" indent="0" shrinkToFit="true"/>
      <protection locked="false" hidden="false"/>
    </xf>
    <xf numFmtId="168" fontId="47" fillId="0" borderId="13" xfId="0" applyFont="true" applyBorder="true" applyAlignment="true" applyProtection="true">
      <alignment horizontal="center" vertical="center" textRotation="0" wrapText="false" indent="0" shrinkToFit="true"/>
      <protection locked="false" hidden="false"/>
    </xf>
    <xf numFmtId="168" fontId="47" fillId="29" borderId="33" xfId="0" applyFont="true" applyBorder="true" applyAlignment="true" applyProtection="true">
      <alignment horizontal="right" vertical="center" textRotation="0" wrapText="false" indent="0" shrinkToFit="true"/>
      <protection locked="false" hidden="false"/>
    </xf>
    <xf numFmtId="168" fontId="47" fillId="0" borderId="85" xfId="0" applyFont="true" applyBorder="true" applyAlignment="true" applyProtection="true">
      <alignment horizontal="center" vertical="center" textRotation="0" wrapText="false" indent="0" shrinkToFit="true"/>
      <protection locked="false" hidden="false"/>
    </xf>
    <xf numFmtId="168" fontId="70" fillId="0" borderId="35" xfId="0" applyFont="true" applyBorder="true" applyAlignment="true" applyProtection="true">
      <alignment horizontal="center" vertical="center" textRotation="0" wrapText="false" indent="0" shrinkToFit="true"/>
      <protection locked="false" hidden="false"/>
    </xf>
    <xf numFmtId="168" fontId="70" fillId="0" borderId="74" xfId="0" applyFont="true" applyBorder="true" applyAlignment="true" applyProtection="true">
      <alignment horizontal="center" vertical="center" textRotation="0" wrapText="false" indent="0" shrinkToFit="true"/>
      <protection locked="false" hidden="false"/>
    </xf>
    <xf numFmtId="168" fontId="101" fillId="24" borderId="135" xfId="0" applyFont="true" applyBorder="true" applyAlignment="true" applyProtection="true">
      <alignment horizontal="right" vertical="center" textRotation="0" wrapText="false" indent="0" shrinkToFit="true"/>
      <protection locked="true" hidden="false"/>
    </xf>
    <xf numFmtId="168" fontId="101" fillId="24" borderId="136" xfId="0" applyFont="true" applyBorder="true" applyAlignment="true" applyProtection="true">
      <alignment horizontal="right" vertical="center" textRotation="0" wrapText="false" indent="0" shrinkToFit="true"/>
      <protection locked="true" hidden="false"/>
    </xf>
    <xf numFmtId="170" fontId="102" fillId="24" borderId="135" xfId="0" applyFont="true" applyBorder="true" applyAlignment="false" applyProtection="true">
      <alignment horizontal="general" vertical="center" textRotation="0" wrapText="false" indent="0" shrinkToFit="false"/>
      <protection locked="true" hidden="false"/>
    </xf>
    <xf numFmtId="170" fontId="102" fillId="24" borderId="137" xfId="0" applyFont="true" applyBorder="true" applyAlignment="false" applyProtection="true">
      <alignment horizontal="general" vertical="center" textRotation="0" wrapText="false" indent="0" shrinkToFit="false"/>
      <protection locked="true" hidden="false"/>
    </xf>
    <xf numFmtId="164" fontId="0" fillId="0" borderId="0" xfId="0" applyFont="false" applyBorder="true" applyAlignment="false" applyProtection="true">
      <alignment horizontal="general" vertical="center" textRotation="0" wrapText="false" indent="0" shrinkToFit="false"/>
      <protection locked="true" hidden="false"/>
    </xf>
    <xf numFmtId="177" fontId="48" fillId="0" borderId="35" xfId="0" applyFont="true" applyBorder="true" applyAlignment="false" applyProtection="true">
      <alignment horizontal="general" vertical="center" textRotation="0" wrapText="false" indent="0" shrinkToFit="false"/>
      <protection locked="true" hidden="false"/>
    </xf>
    <xf numFmtId="170" fontId="48" fillId="0" borderId="15" xfId="0" applyFont="true" applyBorder="true" applyAlignment="true" applyProtection="true">
      <alignment horizontal="center" vertical="center" textRotation="0" wrapText="false" indent="0" shrinkToFit="true"/>
      <protection locked="true" hidden="false"/>
    </xf>
    <xf numFmtId="170" fontId="48" fillId="24" borderId="22" xfId="0" applyFont="true" applyBorder="true" applyAlignment="true" applyProtection="true">
      <alignment horizontal="general" vertical="center" textRotation="0" wrapText="false" indent="0" shrinkToFit="true"/>
      <protection locked="true" hidden="false"/>
    </xf>
    <xf numFmtId="170" fontId="48" fillId="24" borderId="15" xfId="0" applyFont="true" applyBorder="true" applyAlignment="true" applyProtection="true">
      <alignment horizontal="general" vertical="center" textRotation="0" wrapText="false" indent="0" shrinkToFit="true"/>
      <protection locked="true" hidden="false"/>
    </xf>
    <xf numFmtId="170" fontId="48" fillId="24" borderId="66" xfId="0" applyFont="true" applyBorder="true" applyAlignment="true" applyProtection="true">
      <alignment horizontal="general" vertical="center" textRotation="0" wrapText="true" indent="0" shrinkToFit="true"/>
      <protection locked="true" hidden="false"/>
    </xf>
    <xf numFmtId="168" fontId="47" fillId="0" borderId="15" xfId="0" applyFont="true" applyBorder="true" applyAlignment="true" applyProtection="true">
      <alignment horizontal="right" vertical="center" textRotation="0" wrapText="false" indent="0" shrinkToFit="true"/>
      <protection locked="false" hidden="false"/>
    </xf>
    <xf numFmtId="166" fontId="48" fillId="0" borderId="15" xfId="74" applyFont="true" applyBorder="true" applyAlignment="true" applyProtection="true">
      <alignment horizontal="right" vertical="center" textRotation="0" wrapText="false" indent="0" shrinkToFit="true"/>
      <protection locked="true" hidden="false"/>
    </xf>
    <xf numFmtId="168" fontId="48" fillId="0" borderId="15" xfId="0" applyFont="true" applyBorder="true" applyAlignment="true" applyProtection="true">
      <alignment horizontal="right" vertical="center" textRotation="0" wrapText="false" indent="0" shrinkToFit="true"/>
      <protection locked="true" hidden="false"/>
    </xf>
    <xf numFmtId="168" fontId="47" fillId="0" borderId="15" xfId="0" applyFont="true" applyBorder="true" applyAlignment="true" applyProtection="true">
      <alignment horizontal="center" vertical="center" textRotation="0" wrapText="false" indent="0" shrinkToFit="true"/>
      <protection locked="false" hidden="false"/>
    </xf>
    <xf numFmtId="168" fontId="47" fillId="29" borderId="27" xfId="0" applyFont="true" applyBorder="true" applyAlignment="true" applyProtection="true">
      <alignment horizontal="right" vertical="center" textRotation="0" wrapText="false" indent="0" shrinkToFit="true"/>
      <protection locked="false" hidden="false"/>
    </xf>
    <xf numFmtId="168" fontId="54" fillId="0" borderId="15" xfId="0" applyFont="true" applyBorder="true" applyAlignment="true" applyProtection="true">
      <alignment horizontal="right" vertical="center" textRotation="0" wrapText="false" indent="0" shrinkToFit="true"/>
      <protection locked="true" hidden="false"/>
    </xf>
    <xf numFmtId="168" fontId="47" fillId="29" borderId="27" xfId="0" applyFont="true" applyBorder="true" applyAlignment="true" applyProtection="true">
      <alignment horizontal="center" vertical="center" textRotation="0" wrapText="false" indent="0" shrinkToFit="true"/>
      <protection locked="false" hidden="false"/>
    </xf>
    <xf numFmtId="168" fontId="47" fillId="0" borderId="27" xfId="0" applyFont="true" applyBorder="true" applyAlignment="true" applyProtection="true">
      <alignment horizontal="center" vertical="center" textRotation="0" wrapText="false" indent="0" shrinkToFit="true"/>
      <protection locked="false" hidden="false"/>
    </xf>
    <xf numFmtId="168" fontId="101" fillId="24" borderId="138" xfId="0" applyFont="true" applyBorder="true" applyAlignment="true" applyProtection="true">
      <alignment horizontal="right" vertical="center" textRotation="0" wrapText="false" indent="0" shrinkToFit="true"/>
      <protection locked="true" hidden="false"/>
    </xf>
    <xf numFmtId="168" fontId="101" fillId="24" borderId="139" xfId="0" applyFont="true" applyBorder="true" applyAlignment="true" applyProtection="true">
      <alignment horizontal="right" vertical="center" textRotation="0" wrapText="false" indent="0" shrinkToFit="true"/>
      <protection locked="true" hidden="false"/>
    </xf>
    <xf numFmtId="170" fontId="102" fillId="24" borderId="138" xfId="0" applyFont="true" applyBorder="true" applyAlignment="false" applyProtection="true">
      <alignment horizontal="general" vertical="center" textRotation="0" wrapText="false" indent="0" shrinkToFit="false"/>
      <protection locked="true" hidden="false"/>
    </xf>
    <xf numFmtId="170" fontId="102" fillId="24" borderId="139" xfId="0" applyFont="true" applyBorder="true" applyAlignment="false" applyProtection="true">
      <alignment horizontal="general" vertical="center" textRotation="0" wrapText="false" indent="0" shrinkToFit="false"/>
      <protection locked="true" hidden="false"/>
    </xf>
    <xf numFmtId="177" fontId="48" fillId="0" borderId="129" xfId="0" applyFont="true" applyBorder="true" applyAlignment="false" applyProtection="true">
      <alignment horizontal="general" vertical="center" textRotation="0" wrapText="false" indent="0" shrinkToFit="false"/>
      <protection locked="true" hidden="false"/>
    </xf>
    <xf numFmtId="170" fontId="48" fillId="0" borderId="12" xfId="0" applyFont="true" applyBorder="true" applyAlignment="true" applyProtection="true">
      <alignment horizontal="center" vertical="center" textRotation="0" wrapText="false" indent="0" shrinkToFit="true"/>
      <protection locked="true" hidden="false"/>
    </xf>
    <xf numFmtId="170" fontId="48" fillId="24" borderId="34" xfId="0" applyFont="true" applyBorder="true" applyAlignment="true" applyProtection="true">
      <alignment horizontal="general" vertical="center" textRotation="0" wrapText="true" indent="0" shrinkToFit="true"/>
      <protection locked="true" hidden="false"/>
    </xf>
    <xf numFmtId="164" fontId="70" fillId="24" borderId="87" xfId="0" applyFont="true" applyBorder="true" applyAlignment="true" applyProtection="true">
      <alignment horizontal="center" vertical="center" textRotation="0" wrapText="true" indent="0" shrinkToFit="true"/>
      <protection locked="false" hidden="false"/>
    </xf>
    <xf numFmtId="168" fontId="70" fillId="0" borderId="63" xfId="0" applyFont="true" applyBorder="true" applyAlignment="true" applyProtection="true">
      <alignment horizontal="center" vertical="center" textRotation="0" wrapText="false" indent="0" shrinkToFit="true"/>
      <protection locked="false" hidden="false"/>
    </xf>
    <xf numFmtId="168" fontId="47" fillId="0" borderId="12" xfId="0" applyFont="true" applyBorder="true" applyAlignment="true" applyProtection="true">
      <alignment horizontal="right" vertical="center" textRotation="0" wrapText="false" indent="0" shrinkToFit="true"/>
      <protection locked="false" hidden="false"/>
    </xf>
    <xf numFmtId="166" fontId="48" fillId="0" borderId="12" xfId="74" applyFont="true" applyBorder="true" applyAlignment="true" applyProtection="true">
      <alignment horizontal="right" vertical="center" textRotation="0" wrapText="false" indent="0" shrinkToFit="true"/>
      <protection locked="true" hidden="false"/>
    </xf>
    <xf numFmtId="168" fontId="47" fillId="0" borderId="69" xfId="0" applyFont="true" applyBorder="true" applyAlignment="true" applyProtection="true">
      <alignment horizontal="center" vertical="center" textRotation="0" wrapText="false" indent="0" shrinkToFit="true"/>
      <protection locked="false" hidden="false"/>
    </xf>
    <xf numFmtId="168" fontId="48" fillId="0" borderId="12" xfId="0" applyFont="true" applyBorder="true" applyAlignment="true" applyProtection="true">
      <alignment horizontal="right" vertical="center" textRotation="0" wrapText="false" indent="0" shrinkToFit="true"/>
      <protection locked="true" hidden="false"/>
    </xf>
    <xf numFmtId="168" fontId="47" fillId="0" borderId="12" xfId="0" applyFont="true" applyBorder="true" applyAlignment="true" applyProtection="true">
      <alignment horizontal="center" vertical="center" textRotation="0" wrapText="false" indent="0" shrinkToFit="true"/>
      <protection locked="false" hidden="false"/>
    </xf>
    <xf numFmtId="168" fontId="47" fillId="29" borderId="87" xfId="0" applyFont="true" applyBorder="true" applyAlignment="true" applyProtection="true">
      <alignment horizontal="right" vertical="center" textRotation="0" wrapText="false" indent="0" shrinkToFit="true"/>
      <protection locked="false" hidden="false"/>
    </xf>
    <xf numFmtId="168" fontId="70" fillId="0" borderId="129" xfId="0" applyFont="true" applyBorder="true" applyAlignment="true" applyProtection="true">
      <alignment horizontal="center" vertical="center" textRotation="0" wrapText="false" indent="0" shrinkToFit="true"/>
      <protection locked="false" hidden="false"/>
    </xf>
    <xf numFmtId="168" fontId="47" fillId="29" borderId="39" xfId="0" applyFont="true" applyBorder="true" applyAlignment="true" applyProtection="true">
      <alignment horizontal="right" vertical="center" textRotation="0" wrapText="false" indent="0" shrinkToFit="true"/>
      <protection locked="false" hidden="false"/>
    </xf>
    <xf numFmtId="168" fontId="54" fillId="0" borderId="12" xfId="0" applyFont="true" applyBorder="true" applyAlignment="true" applyProtection="true">
      <alignment horizontal="right" vertical="center" textRotation="0" wrapText="false" indent="0" shrinkToFit="true"/>
      <protection locked="true" hidden="false"/>
    </xf>
    <xf numFmtId="168" fontId="47" fillId="29" borderId="39" xfId="0" applyFont="true" applyBorder="true" applyAlignment="true" applyProtection="true">
      <alignment horizontal="center" vertical="center" textRotation="0" wrapText="false" indent="0" shrinkToFit="true"/>
      <protection locked="false" hidden="false"/>
    </xf>
    <xf numFmtId="168" fontId="47" fillId="0" borderId="39" xfId="0" applyFont="true" applyBorder="true" applyAlignment="true" applyProtection="true">
      <alignment horizontal="center" vertical="center" textRotation="0" wrapText="false" indent="0" shrinkToFit="true"/>
      <protection locked="false" hidden="false"/>
    </xf>
    <xf numFmtId="168" fontId="47" fillId="29" borderId="34" xfId="0" applyFont="true" applyBorder="true" applyAlignment="true" applyProtection="true">
      <alignment horizontal="right" vertical="center" textRotation="0" wrapText="false" indent="0" shrinkToFit="true"/>
      <protection locked="false" hidden="false"/>
    </xf>
    <xf numFmtId="168" fontId="101" fillId="24" borderId="140" xfId="0" applyFont="true" applyBorder="true" applyAlignment="true" applyProtection="true">
      <alignment horizontal="right" vertical="center" textRotation="0" wrapText="false" indent="0" shrinkToFit="true"/>
      <protection locked="true" hidden="false"/>
    </xf>
    <xf numFmtId="168" fontId="101" fillId="24" borderId="58" xfId="0" applyFont="true" applyBorder="true" applyAlignment="true" applyProtection="true">
      <alignment horizontal="right" vertical="center" textRotation="0" wrapText="false" indent="0" shrinkToFit="true"/>
      <protection locked="true" hidden="false"/>
    </xf>
    <xf numFmtId="170" fontId="102" fillId="24" borderId="140" xfId="0" applyFont="true" applyBorder="true" applyAlignment="false" applyProtection="true">
      <alignment horizontal="general" vertical="center" textRotation="0" wrapText="false" indent="0" shrinkToFit="false"/>
      <protection locked="true" hidden="false"/>
    </xf>
    <xf numFmtId="170" fontId="102" fillId="24" borderId="58" xfId="0" applyFont="true" applyBorder="true" applyAlignment="false" applyProtection="true">
      <alignment horizontal="general" vertical="center" textRotation="0" wrapText="false" indent="0" shrinkToFit="false"/>
      <protection locked="true" hidden="false"/>
    </xf>
    <xf numFmtId="177" fontId="48" fillId="0" borderId="141" xfId="0" applyFont="true" applyBorder="true" applyAlignment="false" applyProtection="true">
      <alignment horizontal="general" vertical="center" textRotation="0" wrapText="false" indent="0" shrinkToFit="false"/>
      <protection locked="true" hidden="false"/>
    </xf>
    <xf numFmtId="170" fontId="48" fillId="0" borderId="26" xfId="0" applyFont="true" applyBorder="true" applyAlignment="true" applyProtection="true">
      <alignment horizontal="center" vertical="center" textRotation="0" wrapText="false" indent="0" shrinkToFit="true"/>
      <protection locked="true" hidden="false"/>
    </xf>
    <xf numFmtId="170" fontId="48" fillId="24" borderId="26" xfId="0" applyFont="true" applyBorder="true" applyAlignment="true" applyProtection="true">
      <alignment horizontal="general" vertical="center" textRotation="0" wrapText="false" indent="0" shrinkToFit="true"/>
      <protection locked="true" hidden="false"/>
    </xf>
    <xf numFmtId="170" fontId="48" fillId="24" borderId="38" xfId="0" applyFont="true" applyBorder="true" applyAlignment="true" applyProtection="true">
      <alignment horizontal="general" vertical="center" textRotation="0" wrapText="true" indent="0" shrinkToFit="true"/>
      <protection locked="true" hidden="false"/>
    </xf>
    <xf numFmtId="164" fontId="70" fillId="24" borderId="38" xfId="0" applyFont="true" applyBorder="true" applyAlignment="true" applyProtection="true">
      <alignment horizontal="center" vertical="center" textRotation="0" wrapText="true" indent="0" shrinkToFit="true"/>
      <protection locked="false" hidden="false"/>
    </xf>
    <xf numFmtId="168" fontId="70" fillId="0" borderId="142" xfId="0" applyFont="true" applyBorder="true" applyAlignment="true" applyProtection="true">
      <alignment horizontal="center" vertical="center" textRotation="0" wrapText="false" indent="0" shrinkToFit="true"/>
      <protection locked="false" hidden="false"/>
    </xf>
    <xf numFmtId="168" fontId="47" fillId="0" borderId="26" xfId="0" applyFont="true" applyBorder="true" applyAlignment="true" applyProtection="true">
      <alignment horizontal="right" vertical="center" textRotation="0" wrapText="false" indent="0" shrinkToFit="true"/>
      <protection locked="false" hidden="false"/>
    </xf>
    <xf numFmtId="166" fontId="48" fillId="0" borderId="26" xfId="74" applyFont="true" applyBorder="true" applyAlignment="true" applyProtection="true">
      <alignment horizontal="right" vertical="center" textRotation="0" wrapText="false" indent="0" shrinkToFit="true"/>
      <protection locked="true" hidden="false"/>
    </xf>
    <xf numFmtId="168" fontId="47" fillId="0" borderId="143" xfId="0" applyFont="true" applyBorder="true" applyAlignment="true" applyProtection="true">
      <alignment horizontal="center" vertical="center" textRotation="0" wrapText="false" indent="0" shrinkToFit="true"/>
      <protection locked="false" hidden="false"/>
    </xf>
    <xf numFmtId="168" fontId="48" fillId="0" borderId="26" xfId="0" applyFont="true" applyBorder="true" applyAlignment="true" applyProtection="true">
      <alignment horizontal="right" vertical="center" textRotation="0" wrapText="false" indent="0" shrinkToFit="true"/>
      <protection locked="true" hidden="false"/>
    </xf>
    <xf numFmtId="168" fontId="47" fillId="0" borderId="26" xfId="0" applyFont="true" applyBorder="true" applyAlignment="true" applyProtection="true">
      <alignment horizontal="center" vertical="center" textRotation="0" wrapText="false" indent="0" shrinkToFit="true"/>
      <protection locked="false" hidden="false"/>
    </xf>
    <xf numFmtId="168" fontId="47" fillId="29" borderId="38" xfId="0" applyFont="true" applyBorder="true" applyAlignment="true" applyProtection="true">
      <alignment horizontal="right" vertical="center" textRotation="0" wrapText="false" indent="0" shrinkToFit="true"/>
      <protection locked="false" hidden="false"/>
    </xf>
    <xf numFmtId="168" fontId="70" fillId="0" borderId="141" xfId="0" applyFont="true" applyBorder="true" applyAlignment="true" applyProtection="true">
      <alignment horizontal="center" vertical="center" textRotation="0" wrapText="false" indent="0" shrinkToFit="true"/>
      <protection locked="false" hidden="false"/>
    </xf>
    <xf numFmtId="168" fontId="47" fillId="29" borderId="144" xfId="0" applyFont="true" applyBorder="true" applyAlignment="true" applyProtection="true">
      <alignment horizontal="right" vertical="center" textRotation="0" wrapText="false" indent="0" shrinkToFit="true"/>
      <protection locked="false" hidden="false"/>
    </xf>
    <xf numFmtId="168" fontId="54" fillId="0" borderId="26" xfId="0" applyFont="true" applyBorder="true" applyAlignment="true" applyProtection="true">
      <alignment horizontal="right" vertical="center" textRotation="0" wrapText="false" indent="0" shrinkToFit="true"/>
      <protection locked="true" hidden="false"/>
    </xf>
    <xf numFmtId="168" fontId="47" fillId="29" borderId="144" xfId="0" applyFont="true" applyBorder="true" applyAlignment="true" applyProtection="true">
      <alignment horizontal="center" vertical="center" textRotation="0" wrapText="false" indent="0" shrinkToFit="true"/>
      <protection locked="false" hidden="false"/>
    </xf>
    <xf numFmtId="168" fontId="47" fillId="0" borderId="144" xfId="0" applyFont="true" applyBorder="true" applyAlignment="true" applyProtection="true">
      <alignment horizontal="center" vertical="center" textRotation="0" wrapText="false" indent="0" shrinkToFit="true"/>
      <protection locked="false" hidden="false"/>
    </xf>
    <xf numFmtId="168" fontId="101" fillId="24" borderId="145" xfId="0" applyFont="true" applyBorder="true" applyAlignment="true" applyProtection="true">
      <alignment horizontal="right" vertical="center" textRotation="0" wrapText="false" indent="0" shrinkToFit="true"/>
      <protection locked="true" hidden="false"/>
    </xf>
    <xf numFmtId="168" fontId="101" fillId="24" borderId="146" xfId="0" applyFont="true" applyBorder="true" applyAlignment="true" applyProtection="true">
      <alignment horizontal="right" vertical="center" textRotation="0" wrapText="false" indent="0" shrinkToFit="true"/>
      <protection locked="true" hidden="false"/>
    </xf>
    <xf numFmtId="170" fontId="102" fillId="24" borderId="145" xfId="0" applyFont="true" applyBorder="true" applyAlignment="false" applyProtection="true">
      <alignment horizontal="general" vertical="center" textRotation="0" wrapText="false" indent="0" shrinkToFit="false"/>
      <protection locked="true" hidden="false"/>
    </xf>
    <xf numFmtId="170" fontId="102" fillId="24" borderId="146" xfId="0" applyFont="true" applyBorder="true" applyAlignment="false" applyProtection="true">
      <alignment horizontal="general" vertical="center" textRotation="0" wrapText="false" indent="0" shrinkToFit="false"/>
      <protection locked="true" hidden="false"/>
    </xf>
    <xf numFmtId="164" fontId="75" fillId="0" borderId="147" xfId="0" applyFont="true" applyBorder="true" applyAlignment="true" applyProtection="true">
      <alignment horizontal="left" vertical="center" textRotation="0" wrapText="true" indent="0" shrinkToFit="false"/>
      <protection locked="true" hidden="false"/>
    </xf>
    <xf numFmtId="164" fontId="0" fillId="0" borderId="147" xfId="0" applyFont="true" applyBorder="true" applyAlignment="false" applyProtection="true">
      <alignment horizontal="general" vertical="center" textRotation="0" wrapText="false" indent="0" shrinkToFit="false"/>
      <protection locked="true" hidden="false"/>
    </xf>
    <xf numFmtId="164" fontId="0" fillId="0" borderId="147" xfId="0" applyFont="false" applyBorder="true" applyAlignment="false" applyProtection="true">
      <alignment horizontal="general" vertical="center" textRotation="0" wrapText="false" indent="0" shrinkToFit="false"/>
      <protection locked="true" hidden="false"/>
    </xf>
    <xf numFmtId="164" fontId="0" fillId="0" borderId="0" xfId="0" applyFont="true" applyBorder="false" applyAlignment="fals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46" fillId="0" borderId="0" xfId="0" applyFont="true" applyBorder="false" applyAlignment="false" applyProtection="false">
      <alignment horizontal="general" vertical="center" textRotation="0" wrapText="false" indent="0" shrinkToFit="false"/>
      <protection locked="true" hidden="false"/>
    </xf>
    <xf numFmtId="164" fontId="53" fillId="0" borderId="0" xfId="0" applyFont="true" applyBorder="false" applyAlignment="false" applyProtection="false">
      <alignment horizontal="general" vertical="center" textRotation="0" wrapText="false" indent="0" shrinkToFit="false"/>
      <protection locked="true" hidden="false"/>
    </xf>
    <xf numFmtId="164" fontId="53" fillId="0" borderId="0" xfId="0" applyFont="true" applyBorder="false" applyAlignment="true" applyProtection="false">
      <alignment horizontal="center" vertical="center" textRotation="0" wrapText="false" indent="0" shrinkToFit="false"/>
      <protection locked="true" hidden="false"/>
    </xf>
    <xf numFmtId="164" fontId="46" fillId="0" borderId="0" xfId="0" applyFont="true" applyBorder="false" applyAlignment="true" applyProtection="false">
      <alignment horizontal="general" vertical="center" textRotation="0" wrapText="true" indent="0" shrinkToFit="false"/>
      <protection locked="true" hidden="false"/>
    </xf>
    <xf numFmtId="167" fontId="47" fillId="0" borderId="125" xfId="0" applyFont="true" applyBorder="true" applyAlignment="true" applyProtection="false">
      <alignment horizontal="center" vertical="center" textRotation="0" wrapText="false" indent="0" shrinkToFit="false"/>
      <protection locked="true" hidden="false"/>
    </xf>
    <xf numFmtId="167" fontId="47" fillId="0" borderId="127" xfId="0" applyFont="true" applyBorder="true" applyAlignment="true" applyProtection="false">
      <alignment horizontal="center" vertical="center" textRotation="0" wrapText="false" indent="0" shrinkToFit="false"/>
      <protection locked="true" hidden="false"/>
    </xf>
    <xf numFmtId="164" fontId="46" fillId="0" borderId="14" xfId="0" applyFont="true" applyBorder="true" applyAlignment="true" applyProtection="false">
      <alignment horizontal="center" vertical="center" textRotation="0" wrapText="false" indent="0" shrinkToFit="false"/>
      <protection locked="true" hidden="false"/>
    </xf>
    <xf numFmtId="164" fontId="46" fillId="0" borderId="14" xfId="0" applyFont="true" applyBorder="true" applyAlignment="true" applyProtection="false">
      <alignment horizontal="center" vertical="center" textRotation="0" wrapText="true" indent="0" shrinkToFit="false"/>
      <protection locked="true" hidden="false"/>
    </xf>
    <xf numFmtId="164" fontId="46" fillId="0" borderId="11" xfId="0" applyFont="true" applyBorder="true" applyAlignment="true" applyProtection="false">
      <alignment horizontal="center" vertical="center" textRotation="0" wrapText="true" indent="0" shrinkToFit="false"/>
      <protection locked="true" hidden="false"/>
    </xf>
    <xf numFmtId="164" fontId="53" fillId="0" borderId="0" xfId="0" applyFont="true" applyBorder="false" applyAlignment="true" applyProtection="false">
      <alignment horizontal="center" vertical="center" textRotation="0" wrapText="true" indent="0" shrinkToFit="false"/>
      <protection locked="true" hidden="false"/>
    </xf>
    <xf numFmtId="164" fontId="53" fillId="0" borderId="14" xfId="55" applyFont="true" applyBorder="true" applyAlignment="true" applyProtection="false">
      <alignment horizontal="center" vertical="center" textRotation="0" wrapText="true" indent="0" shrinkToFit="false"/>
      <protection locked="true" hidden="false"/>
    </xf>
    <xf numFmtId="164" fontId="0" fillId="0" borderId="14" xfId="0" applyFont="true" applyBorder="true" applyAlignment="true" applyProtection="false">
      <alignment horizontal="center" vertical="center" textRotation="0" wrapText="false" indent="0" shrinkToFit="false"/>
      <protection locked="true" hidden="false"/>
    </xf>
    <xf numFmtId="164" fontId="46" fillId="0" borderId="14" xfId="0" applyFont="true" applyBorder="true" applyAlignment="false" applyProtection="false">
      <alignment horizontal="general" vertical="center" textRotation="0" wrapText="false" indent="0" shrinkToFit="false"/>
      <protection locked="true" hidden="false"/>
    </xf>
    <xf numFmtId="164" fontId="46" fillId="0" borderId="20" xfId="58" applyFont="true" applyBorder="true" applyAlignment="true" applyProtection="false">
      <alignment horizontal="center" vertical="center" textRotation="0" wrapText="true" indent="0" shrinkToFit="false"/>
      <protection locked="true" hidden="false"/>
    </xf>
    <xf numFmtId="164" fontId="46" fillId="0" borderId="148" xfId="0" applyFont="true" applyBorder="true" applyAlignment="true" applyProtection="false">
      <alignment horizontal="center" vertical="center" textRotation="0" wrapText="false" indent="0" shrinkToFit="false"/>
      <protection locked="true" hidden="false"/>
    </xf>
    <xf numFmtId="164" fontId="46" fillId="0" borderId="16" xfId="0" applyFont="true" applyBorder="true" applyAlignment="true" applyProtection="false">
      <alignment horizontal="center" vertical="center" textRotation="0" wrapText="true" indent="0" shrinkToFit="false"/>
      <protection locked="true" hidden="false"/>
    </xf>
    <xf numFmtId="164" fontId="0" fillId="0" borderId="25" xfId="0" applyFont="true" applyBorder="true" applyAlignment="true" applyProtection="false">
      <alignment horizontal="center" vertical="center" textRotation="0" wrapText="false" indent="0" shrinkToFit="false"/>
      <protection locked="true" hidden="false"/>
    </xf>
    <xf numFmtId="164" fontId="46" fillId="0" borderId="16" xfId="0" applyFont="true" applyBorder="true" applyAlignment="false" applyProtection="false">
      <alignment horizontal="general" vertical="center" textRotation="0" wrapText="false" indent="0" shrinkToFit="false"/>
      <protection locked="true" hidden="false"/>
    </xf>
    <xf numFmtId="164" fontId="46" fillId="0" borderId="141" xfId="0" applyFont="true" applyBorder="true" applyAlignment="true" applyProtection="false">
      <alignment horizontal="center" vertical="center" textRotation="0" wrapText="true" indent="0" shrinkToFit="false"/>
      <protection locked="true" hidden="false"/>
    </xf>
    <xf numFmtId="164" fontId="46" fillId="0" borderId="26" xfId="0" applyFont="true" applyBorder="true" applyAlignment="true" applyProtection="false">
      <alignment horizontal="center" vertical="center" textRotation="0" wrapText="true" indent="0" shrinkToFit="false"/>
      <protection locked="true" hidden="false"/>
    </xf>
    <xf numFmtId="164" fontId="46" fillId="0" borderId="38" xfId="0" applyFont="true" applyBorder="true" applyAlignment="true" applyProtection="false">
      <alignment horizontal="center" vertical="center" textRotation="0" wrapText="true" indent="0" shrinkToFit="false"/>
      <protection locked="true" hidden="false"/>
    </xf>
    <xf numFmtId="164" fontId="46" fillId="0" borderId="141" xfId="19" applyFont="true" applyBorder="true" applyAlignment="true" applyProtection="true">
      <alignment horizontal="center" vertical="center" textRotation="0" wrapText="true" indent="0" shrinkToFit="false"/>
      <protection locked="true" hidden="false"/>
    </xf>
    <xf numFmtId="164" fontId="46" fillId="0" borderId="26" xfId="19" applyFont="true" applyBorder="true" applyAlignment="true" applyProtection="true">
      <alignment horizontal="center" vertical="center" textRotation="0" wrapText="true" indent="0" shrinkToFit="false"/>
      <protection locked="true" hidden="false"/>
    </xf>
    <xf numFmtId="164" fontId="46" fillId="0" borderId="144" xfId="19" applyFont="true" applyBorder="true" applyAlignment="true" applyProtection="true">
      <alignment horizontal="center" vertical="center" textRotation="0" wrapText="true" indent="0" shrinkToFit="false"/>
      <protection locked="true" hidden="false"/>
    </xf>
    <xf numFmtId="164" fontId="46" fillId="0" borderId="38" xfId="19" applyFont="true" applyBorder="true" applyAlignment="true" applyProtection="true">
      <alignment horizontal="center" vertical="center" textRotation="0" wrapText="true" indent="0" shrinkToFit="false"/>
      <protection locked="true" hidden="false"/>
    </xf>
    <xf numFmtId="164" fontId="53" fillId="0" borderId="129" xfId="55" applyFont="true" applyBorder="true" applyAlignment="true" applyProtection="false">
      <alignment horizontal="center" vertical="center" textRotation="0" wrapText="true" indent="0" shrinkToFit="false"/>
      <protection locked="true" hidden="false"/>
    </xf>
    <xf numFmtId="164" fontId="53" fillId="0" borderId="12" xfId="55" applyFont="true" applyBorder="true" applyAlignment="true" applyProtection="false">
      <alignment horizontal="center" vertical="center" textRotation="0" wrapText="true" indent="0" shrinkToFit="false"/>
      <protection locked="true" hidden="false"/>
    </xf>
    <xf numFmtId="164" fontId="53" fillId="0" borderId="34" xfId="55" applyFont="true" applyBorder="true" applyAlignment="true" applyProtection="false">
      <alignment horizontal="center" vertical="center" textRotation="0" wrapText="tru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7" fontId="46" fillId="0" borderId="35" xfId="0" applyFont="true" applyBorder="true" applyAlignment="false" applyProtection="false">
      <alignment horizontal="general" vertical="center" textRotation="0" wrapText="false" indent="0" shrinkToFit="false"/>
      <protection locked="true" hidden="false"/>
    </xf>
    <xf numFmtId="167" fontId="54" fillId="0" borderId="27" xfId="0" applyFont="true" applyBorder="true" applyAlignment="false" applyProtection="false">
      <alignment horizontal="general" vertical="center" textRotation="0" wrapText="false" indent="0" shrinkToFit="false"/>
      <protection locked="true" hidden="false"/>
    </xf>
    <xf numFmtId="178" fontId="54" fillId="0" borderId="35" xfId="19" applyFont="true" applyBorder="true" applyAlignment="true" applyProtection="true">
      <alignment horizontal="general" vertical="center" textRotation="0" wrapText="true" indent="0" shrinkToFit="false"/>
      <protection locked="true" hidden="false"/>
    </xf>
    <xf numFmtId="178" fontId="54" fillId="0" borderId="15" xfId="19" applyFont="true" applyBorder="true" applyAlignment="true" applyProtection="true">
      <alignment horizontal="general" vertical="center" textRotation="0" wrapText="true" indent="0" shrinkToFit="false"/>
      <protection locked="true" hidden="false"/>
    </xf>
    <xf numFmtId="178" fontId="54" fillId="0" borderId="66" xfId="19" applyFont="true" applyBorder="true" applyAlignment="true" applyProtection="true">
      <alignment horizontal="general" vertical="center" textRotation="0" wrapText="true" indent="0" shrinkToFit="false"/>
      <protection locked="true" hidden="false"/>
    </xf>
    <xf numFmtId="178" fontId="54" fillId="0" borderId="35" xfId="19" applyFont="true" applyBorder="true" applyAlignment="true" applyProtection="true">
      <alignment horizontal="right" vertical="center" textRotation="0" wrapText="true" indent="0" shrinkToFit="false"/>
      <protection locked="true" hidden="false"/>
    </xf>
    <xf numFmtId="178" fontId="54" fillId="0" borderId="15" xfId="19" applyFont="true" applyBorder="true" applyAlignment="true" applyProtection="true">
      <alignment horizontal="right" vertical="center" textRotation="0" wrapText="true" indent="0" shrinkToFit="false"/>
      <protection locked="true" hidden="false"/>
    </xf>
    <xf numFmtId="178" fontId="54" fillId="0" borderId="27" xfId="19" applyFont="true" applyBorder="true" applyAlignment="true" applyProtection="true">
      <alignment horizontal="right" vertical="center" textRotation="0" wrapText="true" indent="0" shrinkToFit="false"/>
      <protection locked="true" hidden="false"/>
    </xf>
    <xf numFmtId="178" fontId="54" fillId="0" borderId="30" xfId="19" applyFont="true" applyBorder="true" applyAlignment="true" applyProtection="true">
      <alignment horizontal="right" vertical="center" textRotation="0" wrapText="true" indent="0" shrinkToFit="false"/>
      <protection locked="true" hidden="false"/>
    </xf>
    <xf numFmtId="178" fontId="54" fillId="0" borderId="24" xfId="19" applyFont="true" applyBorder="true" applyAlignment="true" applyProtection="true">
      <alignment horizontal="right" vertical="center" textRotation="0" wrapText="true" indent="0" shrinkToFit="false"/>
      <protection locked="true" hidden="false"/>
    </xf>
    <xf numFmtId="167" fontId="54" fillId="0" borderId="27" xfId="0" applyFont="true" applyBorder="true" applyAlignment="true" applyProtection="false">
      <alignment horizontal="center" vertical="center" textRotation="0" wrapText="false" indent="0" shrinkToFit="false"/>
      <protection locked="true" hidden="false"/>
    </xf>
    <xf numFmtId="178" fontId="56" fillId="0" borderId="28" xfId="19" applyFont="true" applyBorder="true" applyAlignment="true" applyProtection="true">
      <alignment horizontal="center" vertical="center" textRotation="0" wrapText="true" indent="0" shrinkToFit="false"/>
      <protection locked="true" hidden="false"/>
    </xf>
    <xf numFmtId="178" fontId="56" fillId="0" borderId="29" xfId="19" applyFont="true" applyBorder="true" applyAlignment="true" applyProtection="true">
      <alignment horizontal="center" vertical="center" textRotation="0" wrapText="true" indent="0" shrinkToFit="false"/>
      <protection locked="true" hidden="false"/>
    </xf>
    <xf numFmtId="178" fontId="56" fillId="0" borderId="30" xfId="19" applyFont="true" applyBorder="true" applyAlignment="true" applyProtection="true">
      <alignment horizontal="center" vertical="center" textRotation="0" wrapText="true" indent="0" shrinkToFit="false"/>
      <protection locked="true" hidden="false"/>
    </xf>
    <xf numFmtId="164" fontId="53" fillId="0" borderId="0" xfId="0" applyFont="true" applyBorder="false" applyAlignment="true" applyProtection="false">
      <alignment horizontal="left" vertical="center" textRotation="0" wrapText="true" indent="0" shrinkToFit="false"/>
      <protection locked="true" hidden="false"/>
    </xf>
    <xf numFmtId="178" fontId="9" fillId="0" borderId="28" xfId="19" applyFont="true" applyBorder="true" applyAlignment="true" applyProtection="true">
      <alignment horizontal="general" vertical="center" textRotation="0" wrapText="false" indent="0" shrinkToFit="false"/>
      <protection locked="true" hidden="false"/>
    </xf>
    <xf numFmtId="178" fontId="9" fillId="0" borderId="29" xfId="19" applyFont="true" applyBorder="true" applyAlignment="true" applyProtection="true">
      <alignment horizontal="general" vertical="center" textRotation="0" wrapText="false" indent="0" shrinkToFit="false"/>
      <protection locked="true" hidden="false"/>
    </xf>
    <xf numFmtId="178" fontId="9" fillId="0" borderId="30" xfId="19" applyFont="true" applyBorder="true" applyAlignment="true" applyProtection="true">
      <alignment horizontal="general" vertical="center" textRotation="0" wrapText="false" indent="0" shrinkToFit="false"/>
      <protection locked="true" hidden="false"/>
    </xf>
    <xf numFmtId="164" fontId="46" fillId="0" borderId="24" xfId="19" applyFont="true" applyBorder="true" applyAlignment="true" applyProtection="true">
      <alignment horizontal="center" vertical="center" textRotation="0" wrapText="true" indent="0" shrinkToFit="false"/>
      <protection locked="true" hidden="false"/>
    </xf>
    <xf numFmtId="164" fontId="46" fillId="0" borderId="149" xfId="58" applyFont="true" applyBorder="true" applyAlignment="true" applyProtection="false">
      <alignment horizontal="left" vertical="center" textRotation="0" wrapText="true" indent="0" shrinkToFit="false"/>
      <protection locked="true" hidden="false"/>
    </xf>
    <xf numFmtId="164" fontId="46" fillId="0" borderId="30" xfId="19" applyFont="true" applyBorder="true" applyAlignment="true" applyProtection="true">
      <alignment horizontal="center" vertical="center" textRotation="0" wrapText="true" indent="0" shrinkToFit="false"/>
      <protection locked="true" hidden="false"/>
    </xf>
    <xf numFmtId="164" fontId="46" fillId="0" borderId="32" xfId="0" applyFont="true" applyBorder="true" applyAlignment="false" applyProtection="false">
      <alignment horizontal="general" vertical="center" textRotation="0" wrapText="false" indent="0" shrinkToFit="false"/>
      <protection locked="true" hidden="false"/>
    </xf>
    <xf numFmtId="167" fontId="54" fillId="0" borderId="13" xfId="0" applyFont="true" applyBorder="true" applyAlignment="false" applyProtection="false">
      <alignment horizontal="general" vertical="center" textRotation="0" wrapText="false" indent="0" shrinkToFit="false"/>
      <protection locked="true" hidden="false"/>
    </xf>
    <xf numFmtId="178" fontId="54" fillId="0" borderId="32" xfId="19" applyFont="true" applyBorder="true" applyAlignment="true" applyProtection="true">
      <alignment horizontal="general" vertical="center" textRotation="0" wrapText="true" indent="0" shrinkToFit="false"/>
      <protection locked="true" hidden="false"/>
    </xf>
    <xf numFmtId="178" fontId="54" fillId="0" borderId="10" xfId="19" applyFont="true" applyBorder="true" applyAlignment="true" applyProtection="true">
      <alignment horizontal="general" vertical="center" textRotation="0" wrapText="true" indent="0" shrinkToFit="false"/>
      <protection locked="true" hidden="false"/>
    </xf>
    <xf numFmtId="178" fontId="54" fillId="0" borderId="33" xfId="19" applyFont="true" applyBorder="true" applyAlignment="true" applyProtection="true">
      <alignment horizontal="general" vertical="center" textRotation="0" wrapText="true" indent="0" shrinkToFit="false"/>
      <protection locked="true" hidden="false"/>
    </xf>
    <xf numFmtId="178" fontId="54" fillId="0" borderId="32" xfId="19" applyFont="true" applyBorder="true" applyAlignment="true" applyProtection="true">
      <alignment horizontal="right" vertical="center" textRotation="0" wrapText="true" indent="0" shrinkToFit="false"/>
      <protection locked="true" hidden="false"/>
    </xf>
    <xf numFmtId="178" fontId="54" fillId="0" borderId="10" xfId="19" applyFont="true" applyBorder="true" applyAlignment="true" applyProtection="true">
      <alignment horizontal="right" vertical="center" textRotation="0" wrapText="true" indent="0" shrinkToFit="false"/>
      <protection locked="true" hidden="false"/>
    </xf>
    <xf numFmtId="178" fontId="54" fillId="0" borderId="13" xfId="19" applyFont="true" applyBorder="true" applyAlignment="true" applyProtection="true">
      <alignment horizontal="right" vertical="center" textRotation="0" wrapText="true" indent="0" shrinkToFit="false"/>
      <protection locked="true" hidden="false"/>
    </xf>
    <xf numFmtId="178" fontId="54" fillId="0" borderId="66" xfId="19" applyFont="true" applyBorder="true" applyAlignment="true" applyProtection="true">
      <alignment horizontal="right" vertical="center" textRotation="0" wrapText="true" indent="0" shrinkToFit="false"/>
      <protection locked="true" hidden="false"/>
    </xf>
    <xf numFmtId="178" fontId="54" fillId="0" borderId="16" xfId="19" applyFont="true" applyBorder="true" applyAlignment="true" applyProtection="true">
      <alignment horizontal="right" vertical="center" textRotation="0" wrapText="true" indent="0" shrinkToFit="false"/>
      <protection locked="true" hidden="false"/>
    </xf>
    <xf numFmtId="167" fontId="54" fillId="0" borderId="13" xfId="0" applyFont="true" applyBorder="true" applyAlignment="true" applyProtection="false">
      <alignment horizontal="center" vertical="center" textRotation="0" wrapText="false" indent="0" shrinkToFit="false"/>
      <protection locked="true" hidden="false"/>
    </xf>
    <xf numFmtId="178" fontId="56" fillId="0" borderId="32" xfId="19" applyFont="true" applyBorder="true" applyAlignment="true" applyProtection="true">
      <alignment horizontal="center" vertical="center" textRotation="0" wrapText="true" indent="0" shrinkToFit="false"/>
      <protection locked="true" hidden="false"/>
    </xf>
    <xf numFmtId="178" fontId="56" fillId="0" borderId="10" xfId="19" applyFont="true" applyBorder="true" applyAlignment="true" applyProtection="true">
      <alignment horizontal="center" vertical="center" textRotation="0" wrapText="true" indent="0" shrinkToFit="false"/>
      <protection locked="true" hidden="false"/>
    </xf>
    <xf numFmtId="178" fontId="56" fillId="0" borderId="33" xfId="19" applyFont="true" applyBorder="true" applyAlignment="true" applyProtection="true">
      <alignment horizontal="center" vertical="center" textRotation="0" wrapText="true" indent="0" shrinkToFit="false"/>
      <protection locked="true" hidden="false"/>
    </xf>
    <xf numFmtId="164" fontId="0" fillId="0" borderId="25" xfId="0" applyFont="true" applyBorder="true" applyAlignment="false" applyProtection="false">
      <alignment horizontal="general" vertical="center" textRotation="0" wrapText="false" indent="0" shrinkToFit="false"/>
      <protection locked="true" hidden="false"/>
    </xf>
    <xf numFmtId="178" fontId="9" fillId="0" borderId="32" xfId="19" applyFont="true" applyBorder="true" applyAlignment="true" applyProtection="true">
      <alignment horizontal="general" vertical="center" textRotation="0" wrapText="false" indent="0" shrinkToFit="false"/>
      <protection locked="true" hidden="false"/>
    </xf>
    <xf numFmtId="178" fontId="9" fillId="0" borderId="10" xfId="19" applyFont="true" applyBorder="true" applyAlignment="true" applyProtection="true">
      <alignment horizontal="general" vertical="center" textRotation="0" wrapText="false" indent="0" shrinkToFit="false"/>
      <protection locked="true" hidden="false"/>
    </xf>
    <xf numFmtId="178" fontId="9" fillId="0" borderId="33" xfId="19" applyFont="true" applyBorder="true" applyAlignment="true" applyProtection="true">
      <alignment horizontal="general" vertical="center" textRotation="0" wrapText="false" indent="0" shrinkToFit="false"/>
      <protection locked="true" hidden="false"/>
    </xf>
    <xf numFmtId="164" fontId="46" fillId="0" borderId="16" xfId="19" applyFont="true" applyBorder="true" applyAlignment="true" applyProtection="true">
      <alignment horizontal="center" vertical="center" textRotation="0" wrapText="true" indent="0" shrinkToFit="false"/>
      <protection locked="true" hidden="false"/>
    </xf>
    <xf numFmtId="164" fontId="46" fillId="0" borderId="150" xfId="58" applyFont="true" applyBorder="true" applyAlignment="true" applyProtection="false">
      <alignment horizontal="left" vertical="center" textRotation="0" wrapText="true" indent="0" shrinkToFit="false"/>
      <protection locked="true" hidden="false"/>
    </xf>
    <xf numFmtId="164" fontId="46" fillId="0" borderId="33" xfId="19" applyFont="true" applyBorder="true" applyAlignment="true" applyProtection="true">
      <alignment horizontal="center" vertical="center" textRotation="0" wrapText="true" indent="0" shrinkToFit="false"/>
      <protection locked="true" hidden="false"/>
    </xf>
    <xf numFmtId="167" fontId="46" fillId="0" borderId="32" xfId="0" applyFont="true" applyBorder="true" applyAlignment="false" applyProtection="false">
      <alignment horizontal="general" vertical="center" textRotation="0" wrapText="false" indent="0" shrinkToFit="false"/>
      <protection locked="true" hidden="false"/>
    </xf>
    <xf numFmtId="164" fontId="46" fillId="0" borderId="25" xfId="19" applyFont="true" applyBorder="true" applyAlignment="true" applyProtection="true">
      <alignment horizontal="center" vertical="center" textRotation="0" wrapText="true" indent="0" shrinkToFit="false"/>
      <protection locked="true" hidden="false"/>
    </xf>
    <xf numFmtId="164" fontId="46" fillId="0" borderId="150" xfId="0" applyFont="true" applyBorder="true" applyAlignment="false" applyProtection="false">
      <alignment horizontal="general" vertical="center" textRotation="0" wrapText="false" indent="0" shrinkToFit="false"/>
      <protection locked="true" hidden="false"/>
    </xf>
    <xf numFmtId="164" fontId="46" fillId="0" borderId="150" xfId="0" applyFont="true" applyBorder="true" applyAlignment="true" applyProtection="false">
      <alignment horizontal="left" vertical="center" textRotation="0" wrapText="true" indent="0" shrinkToFit="false"/>
      <protection locked="true" hidden="false"/>
    </xf>
    <xf numFmtId="164" fontId="46" fillId="0" borderId="141" xfId="0" applyFont="true" applyBorder="true" applyAlignment="false" applyProtection="false">
      <alignment horizontal="general" vertical="center" textRotation="0" wrapText="false" indent="0" shrinkToFit="false"/>
      <protection locked="true" hidden="false"/>
    </xf>
    <xf numFmtId="167" fontId="54" fillId="0" borderId="144" xfId="0" applyFont="true" applyBorder="true" applyAlignment="false" applyProtection="false">
      <alignment horizontal="general" vertical="center" textRotation="0" wrapText="false" indent="0" shrinkToFit="false"/>
      <protection locked="true" hidden="false"/>
    </xf>
    <xf numFmtId="178" fontId="54" fillId="0" borderId="141" xfId="19" applyFont="true" applyBorder="true" applyAlignment="true" applyProtection="true">
      <alignment horizontal="general" vertical="center" textRotation="0" wrapText="true" indent="0" shrinkToFit="false"/>
      <protection locked="true" hidden="false"/>
    </xf>
    <xf numFmtId="178" fontId="54" fillId="0" borderId="26" xfId="19" applyFont="true" applyBorder="true" applyAlignment="true" applyProtection="true">
      <alignment horizontal="general" vertical="center" textRotation="0" wrapText="true" indent="0" shrinkToFit="false"/>
      <protection locked="true" hidden="false"/>
    </xf>
    <xf numFmtId="178" fontId="54" fillId="0" borderId="38" xfId="19" applyFont="true" applyBorder="true" applyAlignment="true" applyProtection="true">
      <alignment horizontal="general" vertical="center" textRotation="0" wrapText="true" indent="0" shrinkToFit="false"/>
      <protection locked="true" hidden="false"/>
    </xf>
    <xf numFmtId="178" fontId="54" fillId="0" borderId="141" xfId="19" applyFont="true" applyBorder="true" applyAlignment="true" applyProtection="true">
      <alignment horizontal="right" vertical="center" textRotation="0" wrapText="true" indent="0" shrinkToFit="false"/>
      <protection locked="true" hidden="false"/>
    </xf>
    <xf numFmtId="178" fontId="54" fillId="0" borderId="26" xfId="19" applyFont="true" applyBorder="true" applyAlignment="true" applyProtection="true">
      <alignment horizontal="right" vertical="center" textRotation="0" wrapText="true" indent="0" shrinkToFit="false"/>
      <protection locked="true" hidden="false"/>
    </xf>
    <xf numFmtId="178" fontId="54" fillId="0" borderId="144" xfId="19" applyFont="true" applyBorder="true" applyAlignment="true" applyProtection="true">
      <alignment horizontal="right" vertical="center" textRotation="0" wrapText="true" indent="0" shrinkToFit="false"/>
      <protection locked="true" hidden="false"/>
    </xf>
    <xf numFmtId="178" fontId="54" fillId="0" borderId="38" xfId="19" applyFont="true" applyBorder="true" applyAlignment="true" applyProtection="true">
      <alignment horizontal="right" vertical="center" textRotation="0" wrapText="true" indent="0" shrinkToFit="false"/>
      <protection locked="true" hidden="false"/>
    </xf>
    <xf numFmtId="178" fontId="54" fillId="0" borderId="25" xfId="19" applyFont="true" applyBorder="true" applyAlignment="true" applyProtection="true">
      <alignment horizontal="right" vertical="center" textRotation="0" wrapText="true" indent="0" shrinkToFit="false"/>
      <protection locked="true" hidden="false"/>
    </xf>
    <xf numFmtId="167" fontId="54" fillId="0" borderId="144" xfId="0" applyFont="true" applyBorder="true" applyAlignment="true" applyProtection="false">
      <alignment horizontal="center" vertical="center" textRotation="0" wrapText="false" indent="0" shrinkToFit="false"/>
      <protection locked="true" hidden="false"/>
    </xf>
    <xf numFmtId="178" fontId="56" fillId="0" borderId="141" xfId="19" applyFont="true" applyBorder="true" applyAlignment="true" applyProtection="true">
      <alignment horizontal="center" vertical="center" textRotation="0" wrapText="true" indent="0" shrinkToFit="false"/>
      <protection locked="true" hidden="false"/>
    </xf>
    <xf numFmtId="178" fontId="56" fillId="0" borderId="26" xfId="19" applyFont="true" applyBorder="true" applyAlignment="true" applyProtection="true">
      <alignment horizontal="center" vertical="center" textRotation="0" wrapText="true" indent="0" shrinkToFit="false"/>
      <protection locked="true" hidden="false"/>
    </xf>
    <xf numFmtId="178" fontId="56" fillId="0" borderId="38" xfId="19" applyFont="true" applyBorder="true" applyAlignment="true" applyProtection="true">
      <alignment horizontal="center" vertical="center" textRotation="0" wrapText="true" indent="0" shrinkToFit="false"/>
      <protection locked="true" hidden="false"/>
    </xf>
    <xf numFmtId="178" fontId="9" fillId="0" borderId="141" xfId="19" applyFont="true" applyBorder="true" applyAlignment="true" applyProtection="true">
      <alignment horizontal="general" vertical="center" textRotation="0" wrapText="false" indent="0" shrinkToFit="false"/>
      <protection locked="true" hidden="false"/>
    </xf>
    <xf numFmtId="178" fontId="9" fillId="0" borderId="26" xfId="19" applyFont="true" applyBorder="true" applyAlignment="true" applyProtection="true">
      <alignment horizontal="general" vertical="center" textRotation="0" wrapText="false" indent="0" shrinkToFit="false"/>
      <protection locked="true" hidden="false"/>
    </xf>
    <xf numFmtId="178" fontId="9" fillId="0" borderId="38" xfId="19" applyFont="true" applyBorder="true" applyAlignment="true" applyProtection="true">
      <alignment horizontal="general" vertical="center" textRotation="0" wrapText="false" indent="0" shrinkToFit="false"/>
      <protection locked="true" hidden="false"/>
    </xf>
    <xf numFmtId="164" fontId="46" fillId="0" borderId="142" xfId="0" applyFont="true" applyBorder="true" applyAlignment="true" applyProtection="false">
      <alignment horizontal="left" vertical="center" textRotation="0" wrapText="true" indent="0" shrinkToFit="false"/>
      <protection locked="true" hidden="false"/>
    </xf>
    <xf numFmtId="164" fontId="46" fillId="0" borderId="11" xfId="0" applyFont="true" applyBorder="true" applyAlignment="false" applyProtection="false">
      <alignment horizontal="general" vertical="center" textRotation="0" wrapText="false" indent="0" shrinkToFit="false"/>
      <protection locked="true" hidden="false"/>
    </xf>
    <xf numFmtId="164" fontId="46" fillId="0" borderId="48" xfId="0" applyFont="true" applyBorder="true" applyAlignment="false" applyProtection="false">
      <alignment horizontal="general" vertical="center" textRotation="0" wrapText="false" indent="0" shrinkToFit="false"/>
      <protection locked="true" hidden="false"/>
    </xf>
    <xf numFmtId="164" fontId="46" fillId="0" borderId="24" xfId="0" applyFont="true" applyBorder="true" applyAlignment="false" applyProtection="false">
      <alignment horizontal="general" vertical="center" textRotation="0" wrapText="false" indent="0" shrinkToFit="false"/>
      <protection locked="true" hidden="false"/>
    </xf>
    <xf numFmtId="164" fontId="46" fillId="0" borderId="151" xfId="0" applyFont="true" applyBorder="true" applyAlignment="false" applyProtection="false">
      <alignment horizontal="general" vertical="center" textRotation="0" wrapText="false" indent="0" shrinkToFit="false"/>
      <protection locked="true" hidden="false"/>
    </xf>
    <xf numFmtId="164" fontId="46" fillId="0" borderId="124" xfId="0" applyFont="true" applyBorder="true" applyAlignment="false" applyProtection="false">
      <alignment horizontal="general" vertical="center" textRotation="0" wrapText="false" indent="0" shrinkToFit="false"/>
      <protection locked="true" hidden="false"/>
    </xf>
    <xf numFmtId="164" fontId="46" fillId="0" borderId="25" xfId="0" applyFont="true" applyBorder="true" applyAlignment="false" applyProtection="false">
      <alignment horizontal="general" vertical="center" textRotation="0" wrapText="false" indent="0" shrinkToFit="false"/>
      <protection locked="true" hidden="false"/>
    </xf>
    <xf numFmtId="164" fontId="46" fillId="0" borderId="152" xfId="0" applyFont="true" applyBorder="true" applyAlignment="false" applyProtection="false">
      <alignment horizontal="general" vertical="center" textRotation="0" wrapText="false" indent="0" shrinkToFit="false"/>
      <protection locked="true" hidden="false"/>
    </xf>
  </cellXfs>
  <cellStyles count="61">
    <cellStyle name="Normal" xfId="0" builtinId="0"/>
    <cellStyle name="Comma" xfId="15" builtinId="3"/>
    <cellStyle name="Comma [0]" xfId="16" builtinId="6"/>
    <cellStyle name="Currency" xfId="17" builtinId="4"/>
    <cellStyle name="Currency [0]" xfId="18" builtinId="7"/>
    <cellStyle name="Percent" xfId="19" builtinId="5"/>
    <cellStyle name="20% - アクセント 1 2" xfId="21"/>
    <cellStyle name="20% - アクセント 2 2" xfId="22"/>
    <cellStyle name="20% - アクセント 3 2" xfId="23"/>
    <cellStyle name="20% - アクセント 4 2" xfId="24"/>
    <cellStyle name="20% - アクセント 5 2" xfId="25"/>
    <cellStyle name="20% - アクセント 6 2" xfId="26"/>
    <cellStyle name="40% - アクセント 1 2" xfId="27"/>
    <cellStyle name="40% - アクセント 2 2" xfId="28"/>
    <cellStyle name="40% - アクセント 3 2" xfId="29"/>
    <cellStyle name="40% - アクセント 4 2" xfId="30"/>
    <cellStyle name="40% - アクセント 5 2" xfId="31"/>
    <cellStyle name="40% - アクセント 6 2" xfId="32"/>
    <cellStyle name="60% - アクセント 1 2" xfId="33"/>
    <cellStyle name="60% - アクセント 2 2" xfId="34"/>
    <cellStyle name="60% - アクセント 3 2" xfId="35"/>
    <cellStyle name="60% - アクセント 4 2" xfId="36"/>
    <cellStyle name="60% - アクセント 5 2" xfId="37"/>
    <cellStyle name="60% - アクセント 6 2" xfId="38"/>
    <cellStyle name="どちらでもない 2" xfId="39"/>
    <cellStyle name="アクセント 1 2" xfId="40"/>
    <cellStyle name="アクセント 2 2" xfId="41"/>
    <cellStyle name="アクセント 3 2" xfId="42"/>
    <cellStyle name="アクセント 4 2" xfId="43"/>
    <cellStyle name="アクセント 5 2" xfId="44"/>
    <cellStyle name="アクセント 6 2" xfId="45"/>
    <cellStyle name="タイトル 2" xfId="46"/>
    <cellStyle name="チェック セル 2" xfId="47"/>
    <cellStyle name="パーセント 2" xfId="48"/>
    <cellStyle name="メモ 2" xfId="49"/>
    <cellStyle name="リンク セル 2" xfId="50"/>
    <cellStyle name="入力 2" xfId="51"/>
    <cellStyle name="出力 2" xfId="52"/>
    <cellStyle name="悪い 2" xfId="53"/>
    <cellStyle name="桁区切り 2" xfId="54"/>
    <cellStyle name="標準 10" xfId="55"/>
    <cellStyle name="標準 2" xfId="56"/>
    <cellStyle name="標準 2 2" xfId="57"/>
    <cellStyle name="標準 2 3" xfId="58"/>
    <cellStyle name="標準 3" xfId="59"/>
    <cellStyle name="標準 3 2" xfId="60"/>
    <cellStyle name="標準 3 2 2" xfId="61"/>
    <cellStyle name="標準 3 3" xfId="62"/>
    <cellStyle name="標準 3 3 2" xfId="63"/>
    <cellStyle name="標準 3 4" xfId="64"/>
    <cellStyle name="良い 2" xfId="65"/>
    <cellStyle name="見出し 1 2" xfId="66"/>
    <cellStyle name="見出し 2 2" xfId="67"/>
    <cellStyle name="見出し 3 2" xfId="68"/>
    <cellStyle name="見出し 4 2" xfId="69"/>
    <cellStyle name="計算 2" xfId="70"/>
    <cellStyle name="説明文 2" xfId="71"/>
    <cellStyle name="警告文 2" xfId="72"/>
    <cellStyle name="集計 2" xfId="73"/>
    <cellStyle name="*unknown*" xfId="20" builtinId="8"/>
    <cellStyle name="Excel Built-in Comma [0]" xfId="74"/>
  </cellStyles>
  <dxfs count="57">
    <dxf>
      <font>
        <color rgb="FFDDD9C3"/>
      </font>
      <fill>
        <patternFill>
          <bgColor rgb="FFDDD9C3"/>
        </patternFill>
      </fill>
      <border diagonalUp="false" diagonalDown="false">
        <left/>
        <right/>
        <top/>
        <bottom/>
        <diagonal/>
      </border>
    </dxf>
    <dxf>
      <fill>
        <patternFill>
          <bgColor rgb="FFFFC000"/>
        </patternFill>
      </fill>
    </dxf>
    <dxf>
      <fill>
        <patternFill>
          <bgColor rgb="FFFFC000"/>
        </patternFill>
      </fill>
    </dxf>
    <dxf>
      <font>
        <color rgb="FFA0A0A0"/>
      </font>
      <fill>
        <patternFill>
          <bgColor rgb="FFA0A0A0"/>
        </patternFill>
      </fill>
      <border diagonalUp="false" diagonalDown="false">
        <left/>
        <right/>
        <top/>
        <bottom/>
        <diagonal/>
      </border>
    </dxf>
    <dxf>
      <font>
        <color rgb="FFFFFFFF"/>
      </font>
      <fill>
        <patternFill>
          <bgColor rgb="FFFFFFFF"/>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2F2F2"/>
        </patternFill>
      </fill>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6A6A6"/>
        </patternFill>
      </fill>
      <border diagonalUp="false" diagonalDown="false">
        <left/>
        <right/>
        <top/>
        <bottom/>
        <diagonal/>
      </border>
    </dxf>
    <dxf>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6A6A6"/>
        </patternFill>
      </fill>
      <border diagonalUp="false" diagonalDown="false">
        <left/>
        <right/>
        <top/>
        <bottom/>
        <diagonal/>
      </border>
    </dxf>
    <dxf>
      <font>
        <color rgb="FFA0A0A0"/>
      </font>
      <fill>
        <patternFill>
          <bgColor rgb="FFA6A6A6"/>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ont>
        <color rgb="FFDDD9C3"/>
      </font>
      <fill>
        <patternFill>
          <bgColor rgb="FFDDD9C3"/>
        </patternFill>
      </fill>
      <border diagonalUp="false" diagonalDown="false">
        <left/>
        <right/>
        <top/>
        <bottom/>
        <diagonal/>
      </border>
    </dxf>
    <dxf>
      <fill>
        <patternFill>
          <bgColor rgb="FFFFC000"/>
        </patternFill>
      </fill>
    </dxf>
    <dxf>
      <font>
        <color rgb="FFFFFFFF"/>
      </font>
    </dxf>
    <dxf>
      <font>
        <color rgb="FFFFFFFF"/>
      </font>
    </dxf>
    <dxf>
      <fill>
        <patternFill>
          <bgColor rgb="FFFFFFFF"/>
        </patternFill>
      </fill>
    </dxf>
    <dxf>
      <fill>
        <patternFill>
          <bgColor rgb="FFFDEADA"/>
        </patternFill>
      </fill>
    </dxf>
    <dxf>
      <fill>
        <patternFill>
          <bgColor rgb="FFFDEADA"/>
        </patternFill>
      </fill>
    </dxf>
    <dxf>
      <fill>
        <patternFill>
          <bgColor rgb="FFFDEADA"/>
        </patternFill>
      </fill>
    </dxf>
    <dxf>
      <fill>
        <patternFill>
          <bgColor rgb="FFFFFFFF"/>
        </patternFill>
      </fill>
    </dxf>
    <dxf>
      <fill>
        <patternFill>
          <bgColor rgb="FFFFFFFF"/>
        </patternFill>
      </fill>
    </dxf>
    <dxf>
      <fill>
        <patternFill>
          <bgColor rgb="FFFFFFFF"/>
        </patternFill>
      </fill>
    </dxf>
    <dxf>
      <fill>
        <patternFill>
          <bgColor rgb="FFFFE5FC"/>
        </patternFill>
      </fill>
    </dxf>
    <dxf>
      <fill>
        <patternFill>
          <bgColor rgb="FFFFFFFF"/>
        </patternFill>
      </fill>
    </dxf>
    <dxf>
      <fill>
        <patternFill>
          <bgColor rgb="FFFFFFFF"/>
        </patternFill>
      </fill>
    </dxf>
    <dxf>
      <fill>
        <patternFill>
          <bgColor rgb="FFFFFFFF"/>
        </patternFill>
      </fill>
    </dxf>
  </dxfs>
  <colors>
    <indexedColors>
      <rgbColor rgb="FF000000"/>
      <rgbColor rgb="FFFFFFFF"/>
      <rgbColor rgb="FFFF0000"/>
      <rgbColor rgb="FF00FF00"/>
      <rgbColor rgb="FF0000FF"/>
      <rgbColor rgb="FFFFC000"/>
      <rgbColor rgb="FFFF00FF"/>
      <rgbColor rgb="FFFDEADA"/>
      <rgbColor rgb="FF800000"/>
      <rgbColor rgb="FF008000"/>
      <rgbColor rgb="FF000080"/>
      <rgbColor rgb="FFA0A0A0"/>
      <rgbColor rgb="FF800080"/>
      <rgbColor rgb="FF008080"/>
      <rgbColor rgb="FFC0C0C0"/>
      <rgbColor rgb="FF808080"/>
      <rgbColor rgb="FFA6A6A6"/>
      <rgbColor rgb="FF993366"/>
      <rgbColor rgb="FFFFFFCC"/>
      <rgbColor rgb="FFCCFFFF"/>
      <rgbColor rgb="FF660066"/>
      <rgbColor rgb="FFFF8080"/>
      <rgbColor rgb="FF0066CC"/>
      <rgbColor rgb="FFCCCCFF"/>
      <rgbColor rgb="FF000080"/>
      <rgbColor rgb="FFFF00FF"/>
      <rgbColor rgb="FFFFF2CC"/>
      <rgbColor rgb="FF00FFFF"/>
      <rgbColor rgb="FF800080"/>
      <rgbColor rgb="FF800000"/>
      <rgbColor rgb="FF008080"/>
      <rgbColor rgb="FF0000FF"/>
      <rgbColor rgb="FFFFE5FC"/>
      <rgbColor rgb="FFF2F2F2"/>
      <rgbColor rgb="FFCCFFCC"/>
      <rgbColor rgb="FFFFFF99"/>
      <rgbColor rgb="FF99CCFF"/>
      <rgbColor rgb="FFFF99CC"/>
      <rgbColor rgb="FFCC99FF"/>
      <rgbColor rgb="FFFFCC99"/>
      <rgbColor rgb="FF3366FF"/>
      <rgbColor rgb="FF33CCCC"/>
      <rgbColor rgb="FFDDD9C3"/>
      <rgbColor rgb="FFFFCC00"/>
      <rgbColor rgb="FFFF9900"/>
      <rgbColor rgb="FFFF6600"/>
      <rgbColor rgb="FF7F7F7F"/>
      <rgbColor rgb="FF969696"/>
      <rgbColor rgb="FF003366"/>
      <rgbColor rgb="FF339966"/>
      <rgbColor rgb="FF003300"/>
      <rgbColor rgb="FF40404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externalLink" Target="externalLinks/externalLink2.xml"/><Relationship Id="rId8" Type="http://schemas.openxmlformats.org/officeDocument/2006/relationships/externalLink" Target="externalLinks/externalLink3.xml"/><Relationship Id="rId9" Type="http://schemas.openxmlformats.org/officeDocument/2006/relationships/externalLink" Target="externalLinks/externalLink4.xml"/><Relationship Id="rId10" Type="http://schemas.openxmlformats.org/officeDocument/2006/relationships/externalLink" Target="externalLinks/externalLink5.xml"/><Relationship Id="rId11"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fmlaLink="別紙様式3-1（処遇改善加算　総括表）!$AO$84" lockText="1" noThreeD="1"/>
</file>

<file path=xl/ctrlProps/ctrlProps11.xml><?xml version="1.0" encoding="utf-8"?>
<formControlPr xmlns="http://schemas.microsoft.com/office/spreadsheetml/2009/9/main" objectType="CheckBox" autoLine="false" print="true" fmlaLink="別紙様式3-1（処遇改善加算　総括表）!$AP$84" lockText="1" noThreeD="1"/>
</file>

<file path=xl/ctrlProps/ctrlProps12.xml><?xml version="1.0" encoding="utf-8"?>
<formControlPr xmlns="http://schemas.microsoft.com/office/spreadsheetml/2009/9/main" objectType="CheckBox" autoLine="false" print="true" fmlaLink="別紙様式3-1（処遇改善加算　総括表）!$AM$96" lockText="1" noThreeD="1"/>
</file>

<file path=xl/ctrlProps/ctrlProps13.xml><?xml version="1.0" encoding="utf-8"?>
<formControlPr xmlns="http://schemas.microsoft.com/office/spreadsheetml/2009/9/main" objectType="CheckBox" autoLine="false" print="true" fmlaLink="別紙様式3-1（処遇改善加算　総括表）!$AM$97" lockText="1" noThreeD="1"/>
</file>

<file path=xl/ctrlProps/ctrlProps14.xml><?xml version="1.0" encoding="utf-8"?>
<formControlPr xmlns="http://schemas.microsoft.com/office/spreadsheetml/2009/9/main" objectType="CheckBox" autoLine="false" print="true" fmlaLink="別紙様式3-1（処遇改善加算　総括表）!$AM$98" lockText="1" noThreeD="1"/>
</file>

<file path=xl/ctrlProps/ctrlProps15.xml><?xml version="1.0" encoding="utf-8"?>
<formControlPr xmlns="http://schemas.microsoft.com/office/spreadsheetml/2009/9/main" objectType="CheckBox" autoLine="false" print="true" fmlaLink="別紙様式3-1（処遇改善加算　総括表）!$AM$112" lockText="1" noThreeD="1"/>
</file>

<file path=xl/ctrlProps/ctrlProps16.xml><?xml version="1.0" encoding="utf-8"?>
<formControlPr xmlns="http://schemas.microsoft.com/office/spreadsheetml/2009/9/main" objectType="CheckBox" autoLine="false" print="true" fmlaLink="別紙様式3-1（処遇改善加算　総括表）!$AM$113" lockText="1" noThreeD="1"/>
</file>

<file path=xl/ctrlProps/ctrlProps17.xml><?xml version="1.0" encoding="utf-8"?>
<formControlPr xmlns="http://schemas.microsoft.com/office/spreadsheetml/2009/9/main" objectType="CheckBox" autoLine="false" print="true" fmlaLink="別紙様式3-1（処遇改善加算　総括表）!$AM$114" lockText="1" noThreeD="1"/>
</file>

<file path=xl/ctrlProps/ctrlProps18.xml><?xml version="1.0" encoding="utf-8"?>
<formControlPr xmlns="http://schemas.microsoft.com/office/spreadsheetml/2009/9/main" objectType="CheckBox" autoLine="false" print="true" fmlaLink="別紙様式3-1（処遇改善加算　総括表）!$AM$115" lockText="1" noThreeD="1"/>
</file>

<file path=xl/ctrlProps/ctrlProps19.xml><?xml version="1.0" encoding="utf-8"?>
<formControlPr xmlns="http://schemas.microsoft.com/office/spreadsheetml/2009/9/main" objectType="CheckBox" autoLine="false" print="true" fmlaLink="別紙様式3-1（処遇改善加算　総括表）!$AM$117" lockText="1" noThreeD="1"/>
</file>

<file path=xl/ctrlProps/ctrlProps20.xml><?xml version="1.0" encoding="utf-8"?>
<formControlPr xmlns="http://schemas.microsoft.com/office/spreadsheetml/2009/9/main" objectType="CheckBox" autoLine="false" print="true" fmlaLink="別紙様式3-1（処遇改善加算　総括表）!$AM$116" lockText="1" noThreeD="1"/>
</file>

<file path=xl/ctrlProps/ctrlProps21.xml><?xml version="1.0" encoding="utf-8"?>
<formControlPr xmlns="http://schemas.microsoft.com/office/spreadsheetml/2009/9/main" objectType="CheckBox" autoLine="false" print="true" fmlaLink="別紙様式3-1（処遇改善加算　総括表）!$AM$118" lockText="1" noThreeD="1"/>
</file>

<file path=xl/ctrlProps/ctrlProps22.xml><?xml version="1.0" encoding="utf-8"?>
<formControlPr xmlns="http://schemas.microsoft.com/office/spreadsheetml/2009/9/main" objectType="CheckBox" autoLine="false" print="true" fmlaLink="別紙様式3-1（処遇改善加算　総括表）!$AM$119" lockText="1" noThreeD="1"/>
</file>

<file path=xl/ctrlProps/ctrlProps23.xml><?xml version="1.0" encoding="utf-8"?>
<formControlPr xmlns="http://schemas.microsoft.com/office/spreadsheetml/2009/9/main" objectType="CheckBox" autoLine="false" print="true" fmlaLink="別紙様式3-1（処遇改善加算　総括表）!$AM$120" lockText="1" noThreeD="1"/>
</file>

<file path=xl/ctrlProps/ctrlProps24.xml><?xml version="1.0" encoding="utf-8"?>
<formControlPr xmlns="http://schemas.microsoft.com/office/spreadsheetml/2009/9/main" objectType="CheckBox" autoLine="false" print="true" fmlaLink="別紙様式3-1（処遇改善加算　総括表）!$AM$121" lockText="1" noThreeD="1"/>
</file>

<file path=xl/ctrlProps/ctrlProps25.xml><?xml version="1.0" encoding="utf-8"?>
<formControlPr xmlns="http://schemas.microsoft.com/office/spreadsheetml/2009/9/main" objectType="CheckBox" autoLine="false" print="true" fmlaLink="別紙様式3-1（処遇改善加算　総括表）!$AM$122" lockText="1" noThreeD="1"/>
</file>

<file path=xl/ctrlProps/ctrlProps26.xml><?xml version="1.0" encoding="utf-8"?>
<formControlPr xmlns="http://schemas.microsoft.com/office/spreadsheetml/2009/9/main" objectType="CheckBox" autoLine="false" print="true" fmlaLink="別紙様式3-1（処遇改善加算　総括表）!$AM$123" lockText="1" noThreeD="1"/>
</file>

<file path=xl/ctrlProps/ctrlProps27.xml><?xml version="1.0" encoding="utf-8"?>
<formControlPr xmlns="http://schemas.microsoft.com/office/spreadsheetml/2009/9/main" objectType="CheckBox" autoLine="false" print="true" fmlaLink="別紙様式3-1（処遇改善加算　総括表）!$AM$124" lockText="1" noThreeD="1"/>
</file>

<file path=xl/ctrlProps/ctrlProps28.xml><?xml version="1.0" encoding="utf-8"?>
<formControlPr xmlns="http://schemas.microsoft.com/office/spreadsheetml/2009/9/main" objectType="CheckBox" autoLine="false" print="true" fmlaLink="別紙様式3-1（処遇改善加算　総括表）!$AM$125" lockText="1" noThreeD="1"/>
</file>

<file path=xl/ctrlProps/ctrlProps29.xml><?xml version="1.0" encoding="utf-8"?>
<formControlPr xmlns="http://schemas.microsoft.com/office/spreadsheetml/2009/9/main" objectType="CheckBox" autoLine="false" print="true" fmlaLink="別紙様式3-1（処遇改善加算　総括表）!$AM$126" lockText="1" noThreeD="1"/>
</file>

<file path=xl/ctrlProps/ctrlProps3.xml><?xml version="1.0" encoding="utf-8"?>
<formControlPr xmlns="http://schemas.microsoft.com/office/spreadsheetml/2009/9/main" objectType="CheckBox" autoLine="false" print="true" fmlaLink="基本情報入力シート!$A$1" lockText="1" noThreeD="1"/>
</file>

<file path=xl/ctrlProps/ctrlProps30.xml><?xml version="1.0" encoding="utf-8"?>
<formControlPr xmlns="http://schemas.microsoft.com/office/spreadsheetml/2009/9/main" objectType="CheckBox" autoLine="false" print="true" fmlaLink="別紙様式3-1（処遇改善加算　総括表）!$AM$127" lockText="1" noThreeD="1"/>
</file>

<file path=xl/ctrlProps/ctrlProps31.xml><?xml version="1.0" encoding="utf-8"?>
<formControlPr xmlns="http://schemas.microsoft.com/office/spreadsheetml/2009/9/main" objectType="CheckBox" autoLine="false" print="true" fmlaLink="別紙様式3-1（処遇改善加算　総括表）!$AM$128" lockText="1" noThreeD="1"/>
</file>

<file path=xl/ctrlProps/ctrlProps32.xml><?xml version="1.0" encoding="utf-8"?>
<formControlPr xmlns="http://schemas.microsoft.com/office/spreadsheetml/2009/9/main" objectType="CheckBox" autoLine="false" print="true" fmlaLink="別紙様式3-1（処遇改善加算　総括表）!$AM$129" lockText="1" noThreeD="1"/>
</file>

<file path=xl/ctrlProps/ctrlProps33.xml><?xml version="1.0" encoding="utf-8"?>
<formControlPr xmlns="http://schemas.microsoft.com/office/spreadsheetml/2009/9/main" objectType="CheckBox" autoLine="false" print="true" fmlaLink="別紙様式3-1（処遇改善加算　総括表）!$AM$130" lockText="1" noThreeD="1"/>
</file>

<file path=xl/ctrlProps/ctrlProps34.xml><?xml version="1.0" encoding="utf-8"?>
<formControlPr xmlns="http://schemas.microsoft.com/office/spreadsheetml/2009/9/main" objectType="CheckBox" autoLine="false" print="true" fmlaLink="別紙様式3-1（処遇改善加算　総括表）!$AM$131" lockText="1" noThreeD="1"/>
</file>

<file path=xl/ctrlProps/ctrlProps35.xml><?xml version="1.0" encoding="utf-8"?>
<formControlPr xmlns="http://schemas.microsoft.com/office/spreadsheetml/2009/9/main" objectType="CheckBox" autoLine="false" print="true" fmlaLink="別紙様式3-1（処遇改善加算　総括表）!$AM$132" lockText="1" noThreeD="1"/>
</file>

<file path=xl/ctrlProps/ctrlProps36.xml><?xml version="1.0" encoding="utf-8"?>
<formControlPr xmlns="http://schemas.microsoft.com/office/spreadsheetml/2009/9/main" objectType="CheckBox" autoLine="false" print="true" fmlaLink="別紙様式3-1（処遇改善加算　総括表）!$AM$136" lockText="1" noThreeD="1"/>
</file>

<file path=xl/ctrlProps/ctrlProps37.xml><?xml version="1.0" encoding="utf-8"?>
<formControlPr xmlns="http://schemas.microsoft.com/office/spreadsheetml/2009/9/main" objectType="CheckBox" autoLine="false" print="true" fmlaLink="別紙様式3-1（処遇改善加算　総括表）!$AM$137" lockText="1" noThreeD="1"/>
</file>

<file path=xl/ctrlProps/ctrlProps38.xml><?xml version="1.0" encoding="utf-8"?>
<formControlPr xmlns="http://schemas.microsoft.com/office/spreadsheetml/2009/9/main" objectType="CheckBox" autoLine="false" print="true" fmlaLink="別紙様式3-1（処遇改善加算　総括表）!$AM$138" lockText="1" noThreeD="1"/>
</file>

<file path=xl/ctrlProps/ctrlProps39.xml><?xml version="1.0" encoding="utf-8"?>
<formControlPr xmlns="http://schemas.microsoft.com/office/spreadsheetml/2009/9/main" objectType="CheckBox" autoLine="false" print="true" fmlaLink="別紙様式3-1（処遇改善加算　総括表）!$AM$139" lockText="1" noThreeD="1"/>
</file>

<file path=xl/ctrlProps/ctrlProps4.xml><?xml version="1.0" encoding="utf-8"?>
<formControlPr xmlns="http://schemas.microsoft.com/office/spreadsheetml/2009/9/main" objectType="CheckBox" autoLine="false" print="true" fmlaLink="別紙様式3-1（処遇改善加算　総括表）!$AM$64" lockText="1" noThreeD="1"/>
</file>

<file path=xl/ctrlProps/ctrlProps40.xml><?xml version="1.0" encoding="utf-8"?>
<formControlPr xmlns="http://schemas.microsoft.com/office/spreadsheetml/2009/9/main" objectType="CheckBox" autoLine="false" print="true" fmlaLink="別紙様式3-1（処遇改善加算　総括表）!$AM$134" lockText="1" noThreeD="1"/>
</file>

<file path=xl/ctrlProps/ctrlProps41.xml><?xml version="1.0" encoding="utf-8"?>
<formControlPr xmlns="http://schemas.microsoft.com/office/spreadsheetml/2009/9/main" objectType="CheckBox" autoLine="false" print="true" fmlaLink="別紙様式3-1（処遇改善加算　総括表）!$AM$135" lockText="1" noThreeD="1"/>
</file>

<file path=xl/ctrlProps/ctrlProps42.xml><?xml version="1.0" encoding="utf-8"?>
<formControlPr xmlns="http://schemas.microsoft.com/office/spreadsheetml/2009/9/main" objectType="CheckBox" autoLine="false" print="true" fmlaLink="別紙様式3-1（処遇改善加算　総括表）!$AM$133" lockText="1" noThreeD="1"/>
</file>

<file path=xl/ctrlProps/ctrlProps43.xml><?xml version="1.0" encoding="utf-8"?>
<formControlPr xmlns="http://schemas.microsoft.com/office/spreadsheetml/2009/9/main" objectType="CheckBox" autoLine="false" print="true" fmlaLink="別紙様式3-1（処遇改善加算　総括表）!$AM$60" lockText="1" noThreeD="1"/>
</file>

<file path=xl/ctrlProps/ctrlProps44.xml><?xml version="1.0" encoding="utf-8"?>
<formControlPr xmlns="http://schemas.microsoft.com/office/spreadsheetml/2009/9/main" objectType="CheckBox" autoLine="false" print="true" fmlaLink="別紙様式3-1（処遇改善加算　総括表）!$AM$102" lockText="1" noThreeD="1"/>
</file>

<file path=xl/ctrlProps/ctrlProps45.xml><?xml version="1.0" encoding="utf-8"?>
<formControlPr xmlns="http://schemas.microsoft.com/office/spreadsheetml/2009/9/main" objectType="CheckBox" autoLine="false" print="true" fmlaLink="別紙様式3-1（処遇改善加算　総括表）!$AM$80" lockText="1" noThreeD="1"/>
</file>

<file path=xl/ctrlProps/ctrlProps46.xml><?xml version="1.0" encoding="utf-8"?>
<formControlPr xmlns="http://schemas.microsoft.com/office/spreadsheetml/2009/9/main" objectType="CheckBox" autoLine="false" print="true" fmlaLink="別紙様式3-1（処遇改善加算　総括表）!$AM$99" lockText="1" noThreeD="1"/>
</file>

<file path=xl/ctrlProps/ctrlProps5.xml><?xml version="1.0" encoding="utf-8"?>
<formControlPr xmlns="http://schemas.microsoft.com/office/spreadsheetml/2009/9/main" objectType="CheckBox" autoLine="false" print="true" fmlaLink="別紙様式3-1（処遇改善加算　総括表）!$AM$70" lockText="1" noThreeD="1"/>
</file>

<file path=xl/ctrlProps/ctrlProps6.xml><?xml version="1.0" encoding="utf-8"?>
<formControlPr xmlns="http://schemas.microsoft.com/office/spreadsheetml/2009/9/main" objectType="CheckBox" autoLine="false" print="true" fmlaLink="別紙様式3-1（処遇改善加算　総括表）!$AN$70" lockText="1" noThreeD="1"/>
</file>

<file path=xl/ctrlProps/ctrlProps7.xml><?xml version="1.0" encoding="utf-8"?>
<formControlPr xmlns="http://schemas.microsoft.com/office/spreadsheetml/2009/9/main" objectType="CheckBox" autoLine="false" print="true" fmlaLink="別紙様式3-1（処遇改善加算　総括表）!$AO$71" lockText="1" noThreeD="1"/>
</file>

<file path=xl/ctrlProps/ctrlProps8.xml><?xml version="1.0" encoding="utf-8"?>
<formControlPr xmlns="http://schemas.microsoft.com/office/spreadsheetml/2009/9/main" objectType="CheckBox" autoLine="false" print="true" fmlaLink="別紙様式3-1（処遇改善加算　総括表）!$AM$84" lockText="1" noThreeD="1"/>
</file>

<file path=xl/ctrlProps/ctrlProps9.xml><?xml version="1.0" encoding="utf-8"?>
<formControlPr xmlns="http://schemas.microsoft.com/office/spreadsheetml/2009/9/main" objectType="CheckBox" autoLine="false" print="true" fmlaLink="別紙様式3-1（処遇改善加算　総括表）!$AN$84" lockText="1" noThreeD="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27</xdr:col>
      <xdr:colOff>515520</xdr:colOff>
      <xdr:row>2</xdr:row>
      <xdr:rowOff>116280</xdr:rowOff>
    </xdr:from>
    <xdr:to>
      <xdr:col>35</xdr:col>
      <xdr:colOff>402480</xdr:colOff>
      <xdr:row>3</xdr:row>
      <xdr:rowOff>367560</xdr:rowOff>
    </xdr:to>
    <xdr:sp>
      <xdr:nvSpPr>
        <xdr:cNvPr id="0" name="CustomShape 1"/>
        <xdr:cNvSpPr/>
      </xdr:nvSpPr>
      <xdr:spPr>
        <a:xfrm>
          <a:off x="14466240" y="685080"/>
          <a:ext cx="5366520" cy="762480"/>
        </a:xfrm>
        <a:prstGeom prst="rect">
          <a:avLst/>
        </a:prstGeom>
        <a:ln w="12600">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0" lang="ja-JP" sz="1100" spc="-1" strike="noStrike">
              <a:solidFill>
                <a:srgbClr val="000000"/>
              </a:solidFill>
              <a:latin typeface="Calibri"/>
            </a:rPr>
            <a:t>　　</a:t>
          </a:r>
          <a:r>
            <a:rPr b="0" lang="ja-JP" sz="1100" spc="-1" strike="noStrike">
              <a:solidFill>
                <a:srgbClr val="000000"/>
              </a:solidFill>
              <a:latin typeface="Calibri"/>
            </a:rPr>
            <a:t>【凡例】（本シート）</a:t>
          </a:r>
          <a:endParaRPr b="0" lang="en-US" sz="1100" spc="-1" strike="noStrike">
            <a:latin typeface="Times New Roman"/>
          </a:endParaRPr>
        </a:p>
        <a:p>
          <a:pPr>
            <a:lnSpc>
              <a:spcPct val="100000"/>
            </a:lnSpc>
          </a:pPr>
          <a:r>
            <a:rPr b="0" lang="ja-JP" sz="1100" spc="-1" strike="noStrike">
              <a:solidFill>
                <a:srgbClr val="000000"/>
              </a:solidFill>
              <a:latin typeface="Calibri"/>
            </a:rPr>
            <a:t>　　　以下の分類に従い、色付きセルに必要事項を入力してください。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0" lang="ja-JP" sz="1100" spc="-1" strike="noStrike">
              <a:solidFill>
                <a:srgbClr val="000000"/>
              </a:solidFill>
              <a:latin typeface="Calibri"/>
            </a:rPr>
            <a:t>　　　　　　　入力セル　　</a:t>
          </a:r>
          <a:endParaRPr b="0" lang="en-US" sz="1100" spc="-1" strike="noStrike">
            <a:latin typeface="Times New Roman"/>
          </a:endParaRPr>
        </a:p>
      </xdr:txBody>
    </xdr:sp>
    <xdr:clientData/>
  </xdr:twoCellAnchor>
  <xdr:twoCellAnchor editAs="absolute">
    <xdr:from>
      <xdr:col>29</xdr:col>
      <xdr:colOff>136440</xdr:colOff>
      <xdr:row>3</xdr:row>
      <xdr:rowOff>165240</xdr:rowOff>
    </xdr:from>
    <xdr:to>
      <xdr:col>29</xdr:col>
      <xdr:colOff>565920</xdr:colOff>
      <xdr:row>3</xdr:row>
      <xdr:rowOff>262080</xdr:rowOff>
    </xdr:to>
    <xdr:sp>
      <xdr:nvSpPr>
        <xdr:cNvPr id="1" name="CustomShape 1"/>
        <xdr:cNvSpPr/>
      </xdr:nvSpPr>
      <xdr:spPr>
        <a:xfrm>
          <a:off x="14766120" y="1245240"/>
          <a:ext cx="429480" cy="96840"/>
        </a:xfrm>
        <a:prstGeom prst="rect">
          <a:avLst/>
        </a:prstGeom>
        <a:solidFill>
          <a:srgbClr val="ffff66"/>
        </a:solidFill>
        <a:ln w="12600">
          <a:round/>
        </a:ln>
      </xdr:spPr>
      <xdr:style>
        <a:lnRef idx="2">
          <a:schemeClr val="dk1"/>
        </a:lnRef>
        <a:fillRef idx="1">
          <a:schemeClr val="lt1"/>
        </a:fillRef>
        <a:effectRef idx="0">
          <a:schemeClr val="dk1"/>
        </a:effectRef>
        <a:fontRef idx="minor"/>
      </xdr:style>
    </xdr:sp>
    <xdr:clientData/>
  </xdr:twoCellAnchor>
  <xdr:twoCellAnchor editAs="absolute">
    <xdr:from>
      <xdr:col>1</xdr:col>
      <xdr:colOff>0</xdr:colOff>
      <xdr:row>6</xdr:row>
      <xdr:rowOff>104760</xdr:rowOff>
    </xdr:from>
    <xdr:to>
      <xdr:col>24</xdr:col>
      <xdr:colOff>1535400</xdr:colOff>
      <xdr:row>12</xdr:row>
      <xdr:rowOff>15480</xdr:rowOff>
    </xdr:to>
    <xdr:sp>
      <xdr:nvSpPr>
        <xdr:cNvPr id="2" name="CustomShape 1"/>
        <xdr:cNvSpPr/>
      </xdr:nvSpPr>
      <xdr:spPr>
        <a:xfrm>
          <a:off x="411840" y="1879920"/>
          <a:ext cx="10758240" cy="1446120"/>
        </a:xfrm>
        <a:prstGeom prst="roundRect">
          <a:avLst>
            <a:gd name="adj" fmla="val 0"/>
          </a:avLst>
        </a:prstGeom>
        <a:ln w="12600">
          <a:solidFill>
            <a:srgbClr val="000000"/>
          </a:solidFill>
          <a:round/>
        </a:ln>
      </xdr:spPr>
      <xdr:style>
        <a:lnRef idx="2">
          <a:schemeClr val="accent1"/>
        </a:lnRef>
        <a:fillRef idx="1">
          <a:schemeClr val="lt1"/>
        </a:fillRef>
        <a:effectRef idx="0">
          <a:schemeClr val="accent1"/>
        </a:effectRef>
        <a:fontRef idx="minor"/>
      </xdr:style>
    </xdr:sp>
    <xdr:clientData/>
  </xdr:twoCellAnchor>
  <xdr:twoCellAnchor editAs="absolute">
    <xdr:from>
      <xdr:col>4</xdr:col>
      <xdr:colOff>73440</xdr:colOff>
      <xdr:row>7</xdr:row>
      <xdr:rowOff>129600</xdr:rowOff>
    </xdr:from>
    <xdr:to>
      <xdr:col>9</xdr:col>
      <xdr:colOff>156960</xdr:colOff>
      <xdr:row>11</xdr:row>
      <xdr:rowOff>25200</xdr:rowOff>
    </xdr:to>
    <xdr:sp>
      <xdr:nvSpPr>
        <xdr:cNvPr id="3" name="CustomShape 1"/>
        <xdr:cNvSpPr/>
      </xdr:nvSpPr>
      <xdr:spPr>
        <a:xfrm>
          <a:off x="1931760" y="2160720"/>
          <a:ext cx="1255320" cy="91944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sp>
    <xdr:clientData/>
  </xdr:twoCellAnchor>
  <xdr:twoCellAnchor editAs="absolute">
    <xdr:from>
      <xdr:col>17</xdr:col>
      <xdr:colOff>222120</xdr:colOff>
      <xdr:row>7</xdr:row>
      <xdr:rowOff>122760</xdr:rowOff>
    </xdr:from>
    <xdr:to>
      <xdr:col>22</xdr:col>
      <xdr:colOff>297720</xdr:colOff>
      <xdr:row>11</xdr:row>
      <xdr:rowOff>18360</xdr:rowOff>
    </xdr:to>
    <xdr:sp>
      <xdr:nvSpPr>
        <xdr:cNvPr id="4" name="CustomShape 1"/>
        <xdr:cNvSpPr/>
      </xdr:nvSpPr>
      <xdr:spPr>
        <a:xfrm>
          <a:off x="5209200" y="2153880"/>
          <a:ext cx="1247040" cy="91944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様式</a:t>
          </a:r>
          <a:r>
            <a:rPr b="1" lang="en-US" sz="1400" spc="-1" strike="noStrike">
              <a:solidFill>
                <a:srgbClr val="000000"/>
              </a:solidFill>
              <a:latin typeface="Calibri"/>
            </a:rPr>
            <a:t>3-2</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absolute">
    <xdr:from>
      <xdr:col>23</xdr:col>
      <xdr:colOff>1397880</xdr:colOff>
      <xdr:row>7</xdr:row>
      <xdr:rowOff>129600</xdr:rowOff>
    </xdr:from>
    <xdr:to>
      <xdr:col>24</xdr:col>
      <xdr:colOff>421920</xdr:colOff>
      <xdr:row>11</xdr:row>
      <xdr:rowOff>25200</xdr:rowOff>
    </xdr:to>
    <xdr:sp>
      <xdr:nvSpPr>
        <xdr:cNvPr id="5" name="CustomShape 1"/>
        <xdr:cNvSpPr/>
      </xdr:nvSpPr>
      <xdr:spPr>
        <a:xfrm>
          <a:off x="8809560" y="2160720"/>
          <a:ext cx="1247040" cy="91944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様式</a:t>
          </a:r>
          <a:r>
            <a:rPr b="1" lang="en-US" sz="1400" spc="-1" strike="noStrike">
              <a:solidFill>
                <a:srgbClr val="000000"/>
              </a:solidFill>
              <a:latin typeface="Calibri"/>
            </a:rPr>
            <a:t>3-1</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absolute">
    <xdr:from>
      <xdr:col>10</xdr:col>
      <xdr:colOff>136800</xdr:colOff>
      <xdr:row>8</xdr:row>
      <xdr:rowOff>136080</xdr:rowOff>
    </xdr:from>
    <xdr:to>
      <xdr:col>16</xdr:col>
      <xdr:colOff>167400</xdr:colOff>
      <xdr:row>9</xdr:row>
      <xdr:rowOff>186840</xdr:rowOff>
    </xdr:to>
    <xdr:sp>
      <xdr:nvSpPr>
        <xdr:cNvPr id="6" name="CustomShape 1"/>
        <xdr:cNvSpPr/>
      </xdr:nvSpPr>
      <xdr:spPr>
        <a:xfrm>
          <a:off x="3401280" y="2423160"/>
          <a:ext cx="1502280" cy="306720"/>
        </a:xfrm>
        <a:prstGeom prst="rightArrow">
          <a:avLst>
            <a:gd name="adj1" fmla="val 50000"/>
            <a:gd name="adj2" fmla="val 50000"/>
          </a:avLst>
        </a:prstGeom>
        <a:solidFill>
          <a:srgbClr val="ffffff"/>
        </a:solidFill>
        <a:ln w="9360">
          <a:solidFill>
            <a:schemeClr val="bg2">
              <a:lumMod val="10000"/>
            </a:schemeClr>
          </a:solidFill>
          <a:round/>
        </a:ln>
      </xdr:spPr>
      <xdr:style>
        <a:lnRef idx="0"/>
        <a:fillRef idx="0"/>
        <a:effectRef idx="0"/>
        <a:fontRef idx="minor"/>
      </xdr:style>
    </xdr:sp>
    <xdr:clientData/>
  </xdr:twoCellAnchor>
  <xdr:twoCellAnchor editAs="absolute">
    <xdr:from>
      <xdr:col>1</xdr:col>
      <xdr:colOff>0</xdr:colOff>
      <xdr:row>6</xdr:row>
      <xdr:rowOff>104760</xdr:rowOff>
    </xdr:from>
    <xdr:to>
      <xdr:col>3</xdr:col>
      <xdr:colOff>97560</xdr:colOff>
      <xdr:row>8</xdr:row>
      <xdr:rowOff>92520</xdr:rowOff>
    </xdr:to>
    <xdr:sp>
      <xdr:nvSpPr>
        <xdr:cNvPr id="7" name="CustomShape 1"/>
        <xdr:cNvSpPr/>
      </xdr:nvSpPr>
      <xdr:spPr>
        <a:xfrm>
          <a:off x="411840" y="1879920"/>
          <a:ext cx="1310040" cy="499680"/>
        </a:xfrm>
        <a:prstGeom prst="roundRect">
          <a:avLst>
            <a:gd name="adj" fmla="val 16667"/>
          </a:avLst>
        </a:prstGeom>
        <a:ln>
          <a:round/>
        </a:ln>
      </xdr:spPr>
      <xdr:style>
        <a:lnRef idx="2">
          <a:schemeClr val="dk1"/>
        </a:lnRef>
        <a:fillRef idx="1">
          <a:schemeClr val="lt1"/>
        </a:fillRef>
        <a:effectRef idx="0">
          <a:schemeClr val="dk1"/>
        </a:effectRef>
        <a:fontRef idx="minor"/>
      </xdr:style>
      <xdr:txBody>
        <a:bodyPr lIns="18360" rIns="0" tIns="0" bIns="0" anchor="ctr">
          <a:noAutofit/>
        </a:bodyPr>
        <a:p>
          <a:pPr algn="ctr">
            <a:lnSpc>
              <a:spcPct val="100000"/>
            </a:lnSpc>
          </a:pPr>
          <a:r>
            <a:rPr b="1" lang="ja-JP" sz="1100" spc="-1" strike="noStrike">
              <a:solidFill>
                <a:srgbClr val="000000"/>
              </a:solidFill>
              <a:latin typeface="Calibri"/>
            </a:rPr>
            <a:t>ワークシート</a:t>
          </a:r>
          <a:endParaRPr b="0" lang="en-US" sz="1100" spc="-1" strike="noStrike">
            <a:latin typeface="Times New Roman"/>
          </a:endParaRPr>
        </a:p>
        <a:p>
          <a:pPr algn="ctr">
            <a:lnSpc>
              <a:spcPct val="100000"/>
            </a:lnSpc>
          </a:pPr>
          <a:r>
            <a:rPr b="1" lang="ja-JP" sz="1100" spc="-1" strike="noStrike">
              <a:solidFill>
                <a:srgbClr val="000000"/>
              </a:solidFill>
              <a:latin typeface="Calibri"/>
            </a:rPr>
            <a:t>入力の流れ</a:t>
          </a:r>
          <a:endParaRPr b="0" lang="en-US" sz="1100" spc="-1" strike="noStrike">
            <a:latin typeface="Times New Roman"/>
          </a:endParaRPr>
        </a:p>
      </xdr:txBody>
    </xdr:sp>
    <xdr:clientData/>
  </xdr:twoCellAnchor>
  <xdr:twoCellAnchor editAs="absolute">
    <xdr:from>
      <xdr:col>22</xdr:col>
      <xdr:colOff>797400</xdr:colOff>
      <xdr:row>8</xdr:row>
      <xdr:rowOff>136080</xdr:rowOff>
    </xdr:from>
    <xdr:to>
      <xdr:col>23</xdr:col>
      <xdr:colOff>1036800</xdr:colOff>
      <xdr:row>9</xdr:row>
      <xdr:rowOff>186840</xdr:rowOff>
    </xdr:to>
    <xdr:sp>
      <xdr:nvSpPr>
        <xdr:cNvPr id="8" name="CustomShape 1"/>
        <xdr:cNvSpPr/>
      </xdr:nvSpPr>
      <xdr:spPr>
        <a:xfrm>
          <a:off x="6955920" y="2423160"/>
          <a:ext cx="1492560" cy="306720"/>
        </a:xfrm>
        <a:prstGeom prst="rightArrow">
          <a:avLst>
            <a:gd name="adj1" fmla="val 50000"/>
            <a:gd name="adj2" fmla="val 50000"/>
          </a:avLst>
        </a:prstGeom>
        <a:solidFill>
          <a:srgbClr val="ffffff"/>
        </a:solidFill>
        <a:ln w="9360">
          <a:solidFill>
            <a:schemeClr val="bg2">
              <a:lumMod val="10000"/>
            </a:schemeClr>
          </a:solidFill>
          <a:round/>
        </a:ln>
      </xdr:spPr>
      <xdr:style>
        <a:lnRef idx="0"/>
        <a:fillRef idx="0"/>
        <a:effectRef idx="0"/>
        <a:fontRef idx="minor"/>
      </xdr:style>
    </xdr:sp>
    <xdr:clientData/>
  </xdr:twoCellAnchor>
  <xdr:twoCellAnchor editAs="absolute">
    <xdr:from>
      <xdr:col>10</xdr:col>
      <xdr:colOff>206280</xdr:colOff>
      <xdr:row>9</xdr:row>
      <xdr:rowOff>204840</xdr:rowOff>
    </xdr:from>
    <xdr:to>
      <xdr:col>15</xdr:col>
      <xdr:colOff>79920</xdr:colOff>
      <xdr:row>11</xdr:row>
      <xdr:rowOff>1440</xdr:rowOff>
    </xdr:to>
    <xdr:sp>
      <xdr:nvSpPr>
        <xdr:cNvPr id="9" name="CustomShape 1"/>
        <xdr:cNvSpPr/>
      </xdr:nvSpPr>
      <xdr:spPr>
        <a:xfrm>
          <a:off x="3470760" y="2747880"/>
          <a:ext cx="1094760" cy="30852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1" lang="ja-JP" sz="1200" spc="-1" strike="noStrike">
              <a:solidFill>
                <a:srgbClr val="000000"/>
              </a:solidFill>
              <a:latin typeface="Calibri"/>
            </a:rPr>
            <a:t>一部自動転記</a:t>
          </a:r>
          <a:endParaRPr b="0" lang="en-US" sz="1200" spc="-1" strike="noStrike">
            <a:latin typeface="Times New Roman"/>
          </a:endParaRPr>
        </a:p>
      </xdr:txBody>
    </xdr:sp>
    <xdr:clientData/>
  </xdr:twoCellAnchor>
  <xdr:twoCellAnchor editAs="absolute">
    <xdr:from>
      <xdr:col>22</xdr:col>
      <xdr:colOff>854280</xdr:colOff>
      <xdr:row>9</xdr:row>
      <xdr:rowOff>204840</xdr:rowOff>
    </xdr:from>
    <xdr:to>
      <xdr:col>23</xdr:col>
      <xdr:colOff>695880</xdr:colOff>
      <xdr:row>11</xdr:row>
      <xdr:rowOff>1440</xdr:rowOff>
    </xdr:to>
    <xdr:sp>
      <xdr:nvSpPr>
        <xdr:cNvPr id="10" name="CustomShape 1"/>
        <xdr:cNvSpPr/>
      </xdr:nvSpPr>
      <xdr:spPr>
        <a:xfrm>
          <a:off x="7012800" y="2747880"/>
          <a:ext cx="1094760" cy="30852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1" lang="ja-JP" sz="1200" spc="-1" strike="noStrike">
              <a:solidFill>
                <a:srgbClr val="000000"/>
              </a:solidFill>
              <a:latin typeface="Calibri"/>
            </a:rPr>
            <a:t>一部自動転記</a:t>
          </a:r>
          <a:endParaRPr b="0" lang="en-US" sz="1200" spc="-1" strike="noStrike">
            <a:latin typeface="Times New Roman"/>
          </a:endParaRPr>
        </a:p>
      </xdr:txBody>
    </xdr:sp>
    <xdr:clientData/>
  </xdr:twoCellAnchor>
  <xdr:twoCellAnchor editAs="absolute">
    <xdr:from>
      <xdr:col>4</xdr:col>
      <xdr:colOff>5760</xdr:colOff>
      <xdr:row>7</xdr:row>
      <xdr:rowOff>194760</xdr:rowOff>
    </xdr:from>
    <xdr:to>
      <xdr:col>9</xdr:col>
      <xdr:colOff>190440</xdr:colOff>
      <xdr:row>10</xdr:row>
      <xdr:rowOff>176400</xdr:rowOff>
    </xdr:to>
    <xdr:sp>
      <xdr:nvSpPr>
        <xdr:cNvPr id="11" name="CustomShape 1"/>
        <xdr:cNvSpPr/>
      </xdr:nvSpPr>
      <xdr:spPr>
        <a:xfrm>
          <a:off x="1864080" y="2225880"/>
          <a:ext cx="1356480" cy="749520"/>
        </a:xfrm>
        <a:prstGeom prst="rect">
          <a:avLst/>
        </a:prstGeom>
        <a:noFill/>
        <a:ln w="9360">
          <a:noFill/>
        </a:ln>
      </xdr:spPr>
      <xdr:style>
        <a:lnRef idx="0"/>
        <a:fillRef idx="0"/>
        <a:effectRef idx="0"/>
        <a:fontRef idx="minor"/>
      </xdr:style>
      <xdr:txBody>
        <a:bodyPr lIns="90000" rIns="90000" tIns="45000" bIns="45000">
          <a:noAutofit/>
        </a:bodyPr>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基本情報</a:t>
          </a:r>
          <a:endParaRPr b="0" lang="en-US" sz="1400" spc="-1" strike="noStrike">
            <a:latin typeface="Times New Roman"/>
          </a:endParaRPr>
        </a:p>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入力シート</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absolute">
    <xdr:from>
      <xdr:col>22</xdr:col>
      <xdr:colOff>356760</xdr:colOff>
      <xdr:row>6</xdr:row>
      <xdr:rowOff>183240</xdr:rowOff>
    </xdr:from>
    <xdr:to>
      <xdr:col>22</xdr:col>
      <xdr:colOff>1122120</xdr:colOff>
      <xdr:row>7</xdr:row>
      <xdr:rowOff>103680</xdr:rowOff>
    </xdr:to>
    <xdr:sp>
      <xdr:nvSpPr>
        <xdr:cNvPr id="12" name="CustomShape 1"/>
        <xdr:cNvSpPr/>
      </xdr:nvSpPr>
      <xdr:spPr>
        <a:xfrm>
          <a:off x="6515280" y="1958400"/>
          <a:ext cx="765360" cy="176400"/>
        </a:xfrm>
        <a:prstGeom prst="wedgeEllipseCallout">
          <a:avLst>
            <a:gd name="adj1" fmla="val -43910"/>
            <a:gd name="adj2" fmla="val 76151"/>
          </a:avLst>
        </a:prstGeom>
        <a:solidFill>
          <a:srgbClr val="ffffff"/>
        </a:solidFill>
        <a:ln w="9360">
          <a:solidFill>
            <a:schemeClr val="tx1"/>
          </a:solidFill>
          <a:round/>
        </a:ln>
      </xdr:spPr>
      <xdr:style>
        <a:lnRef idx="0"/>
        <a:fillRef idx="0"/>
        <a:effectRef idx="0"/>
        <a:fontRef idx="minor"/>
      </xdr:style>
    </xdr:sp>
    <xdr:clientData/>
  </xdr:twoCellAnchor>
  <xdr:twoCellAnchor editAs="absolute">
    <xdr:from>
      <xdr:col>22</xdr:col>
      <xdr:colOff>457560</xdr:colOff>
      <xdr:row>6</xdr:row>
      <xdr:rowOff>162360</xdr:rowOff>
    </xdr:from>
    <xdr:to>
      <xdr:col>22</xdr:col>
      <xdr:colOff>1195560</xdr:colOff>
      <xdr:row>7</xdr:row>
      <xdr:rowOff>162720</xdr:rowOff>
    </xdr:to>
    <xdr:sp>
      <xdr:nvSpPr>
        <xdr:cNvPr id="13" name="CustomShape 1"/>
        <xdr:cNvSpPr/>
      </xdr:nvSpPr>
      <xdr:spPr>
        <a:xfrm>
          <a:off x="6616080" y="1937520"/>
          <a:ext cx="738000" cy="256320"/>
        </a:xfrm>
        <a:prstGeom prst="rect">
          <a:avLst/>
        </a:prstGeom>
        <a:noFill/>
        <a:ln w="9360">
          <a:noFill/>
        </a:ln>
      </xdr:spPr>
      <xdr:style>
        <a:lnRef idx="0"/>
        <a:fillRef idx="0"/>
        <a:effectRef idx="0"/>
        <a:fontRef idx="minor"/>
      </xdr:style>
      <xdr:txBody>
        <a:bodyPr lIns="90000" rIns="90000" tIns="45000" bIns="45000">
          <a:noAutofit/>
        </a:bodyPr>
        <a:p>
          <a:pPr>
            <a:lnSpc>
              <a:spcPct val="100000"/>
            </a:lnSpc>
            <a:tabLst>
              <a:tab algn="l" pos="0"/>
            </a:tabLst>
          </a:pPr>
          <a:r>
            <a:rPr b="1" lang="ja-JP" sz="800" spc="-1" strike="noStrike">
              <a:solidFill>
                <a:srgbClr val="000000"/>
              </a:solidFill>
              <a:latin typeface="Calibri"/>
            </a:rPr>
            <a:t>要提出</a:t>
          </a:r>
          <a:endParaRPr b="0" lang="en-US" sz="800" spc="-1" strike="noStrike">
            <a:latin typeface="Times New Roman"/>
          </a:endParaRPr>
        </a:p>
        <a:p>
          <a:pPr>
            <a:lnSpc>
              <a:spcPct val="100000"/>
            </a:lnSpc>
            <a:tabLst>
              <a:tab algn="l" pos="0"/>
            </a:tabLst>
          </a:pPr>
          <a:endParaRPr b="0" lang="en-US" sz="800" spc="-1" strike="noStrike">
            <a:latin typeface="Times New Roman"/>
          </a:endParaRPr>
        </a:p>
      </xdr:txBody>
    </xdr:sp>
    <xdr:clientData/>
  </xdr:twoCellAnchor>
  <xdr:twoCellAnchor editAs="absolute">
    <xdr:from>
      <xdr:col>24</xdr:col>
      <xdr:colOff>473400</xdr:colOff>
      <xdr:row>6</xdr:row>
      <xdr:rowOff>186840</xdr:rowOff>
    </xdr:from>
    <xdr:to>
      <xdr:col>24</xdr:col>
      <xdr:colOff>1236240</xdr:colOff>
      <xdr:row>7</xdr:row>
      <xdr:rowOff>107280</xdr:rowOff>
    </xdr:to>
    <xdr:sp>
      <xdr:nvSpPr>
        <xdr:cNvPr id="14" name="CustomShape 1"/>
        <xdr:cNvSpPr/>
      </xdr:nvSpPr>
      <xdr:spPr>
        <a:xfrm>
          <a:off x="10108080" y="1962000"/>
          <a:ext cx="762840" cy="176400"/>
        </a:xfrm>
        <a:prstGeom prst="wedgeEllipseCallout">
          <a:avLst>
            <a:gd name="adj1" fmla="val -43910"/>
            <a:gd name="adj2" fmla="val 76151"/>
          </a:avLst>
        </a:prstGeom>
        <a:solidFill>
          <a:srgbClr val="ffffff"/>
        </a:solidFill>
        <a:ln w="9360">
          <a:solidFill>
            <a:schemeClr val="tx1"/>
          </a:solidFill>
          <a:round/>
        </a:ln>
      </xdr:spPr>
      <xdr:style>
        <a:lnRef idx="0"/>
        <a:fillRef idx="0"/>
        <a:effectRef idx="0"/>
        <a:fontRef idx="minor"/>
      </xdr:style>
    </xdr:sp>
    <xdr:clientData/>
  </xdr:twoCellAnchor>
  <xdr:twoCellAnchor editAs="absolute">
    <xdr:from>
      <xdr:col>24</xdr:col>
      <xdr:colOff>575280</xdr:colOff>
      <xdr:row>6</xdr:row>
      <xdr:rowOff>168480</xdr:rowOff>
    </xdr:from>
    <xdr:to>
      <xdr:col>24</xdr:col>
      <xdr:colOff>1311120</xdr:colOff>
      <xdr:row>7</xdr:row>
      <xdr:rowOff>168840</xdr:rowOff>
    </xdr:to>
    <xdr:sp>
      <xdr:nvSpPr>
        <xdr:cNvPr id="15" name="CustomShape 1"/>
        <xdr:cNvSpPr/>
      </xdr:nvSpPr>
      <xdr:spPr>
        <a:xfrm>
          <a:off x="10209960" y="1943640"/>
          <a:ext cx="735840" cy="256320"/>
        </a:xfrm>
        <a:prstGeom prst="rect">
          <a:avLst/>
        </a:prstGeom>
        <a:noFill/>
        <a:ln w="9360">
          <a:noFill/>
        </a:ln>
      </xdr:spPr>
      <xdr:style>
        <a:lnRef idx="0"/>
        <a:fillRef idx="0"/>
        <a:effectRef idx="0"/>
        <a:fontRef idx="minor"/>
      </xdr:style>
      <xdr:txBody>
        <a:bodyPr lIns="90000" rIns="90000" tIns="45000" bIns="45000">
          <a:noAutofit/>
        </a:bodyPr>
        <a:p>
          <a:pPr>
            <a:lnSpc>
              <a:spcPct val="100000"/>
            </a:lnSpc>
            <a:tabLst>
              <a:tab algn="l" pos="0"/>
            </a:tabLst>
          </a:pPr>
          <a:r>
            <a:rPr b="1" lang="ja-JP" sz="800" spc="-1" strike="noStrike">
              <a:solidFill>
                <a:srgbClr val="000000"/>
              </a:solidFill>
              <a:latin typeface="Calibri"/>
            </a:rPr>
            <a:t>要提出</a:t>
          </a:r>
          <a:endParaRPr b="0" lang="en-US" sz="800" spc="-1" strike="noStrike">
            <a:latin typeface="Times New Roman"/>
          </a:endParaRPr>
        </a:p>
        <a:p>
          <a:pPr>
            <a:lnSpc>
              <a:spcPct val="100000"/>
            </a:lnSpc>
            <a:tabLst>
              <a:tab algn="l" pos="0"/>
            </a:tabLst>
          </a:pPr>
          <a:endParaRPr b="0" lang="en-US" sz="800" spc="-1" strike="noStrike">
            <a:latin typeface="Times New Roman"/>
          </a:endParaRPr>
        </a:p>
      </xdr:txBody>
    </xdr:sp>
    <xdr:clientData/>
  </xdr:twoCellAnchor>
  <xdr:twoCellAnchor editAs="twoCell">
    <xdr:from>
      <xdr:col>10</xdr:col>
      <xdr:colOff>142920</xdr:colOff>
      <xdr:row>6</xdr:row>
      <xdr:rowOff>168840</xdr:rowOff>
    </xdr:from>
    <xdr:to>
      <xdr:col>15</xdr:col>
      <xdr:colOff>130320</xdr:colOff>
      <xdr:row>8</xdr:row>
      <xdr:rowOff>21960</xdr:rowOff>
    </xdr:to>
    <xdr:sp>
      <xdr:nvSpPr>
        <xdr:cNvPr id="16" name="CustomShape 1"/>
        <xdr:cNvSpPr/>
      </xdr:nvSpPr>
      <xdr:spPr>
        <a:xfrm>
          <a:off x="3407400" y="1944000"/>
          <a:ext cx="1208520" cy="365040"/>
        </a:xfrm>
        <a:prstGeom prst="wedgeEllipseCallout">
          <a:avLst>
            <a:gd name="adj1" fmla="val -55381"/>
            <a:gd name="adj2" fmla="val 48828"/>
          </a:avLst>
        </a:prstGeom>
        <a:solidFill>
          <a:srgbClr val="ffffff"/>
        </a:solidFill>
        <a:ln w="9360">
          <a:solidFill>
            <a:schemeClr val="tx1"/>
          </a:solidFill>
          <a:round/>
        </a:ln>
      </xdr:spPr>
      <xdr:style>
        <a:lnRef idx="0"/>
        <a:fillRef idx="0"/>
        <a:effectRef idx="0"/>
        <a:fontRef idx="minor"/>
      </xdr:style>
    </xdr:sp>
    <xdr:clientData/>
  </xdr:twoCellAnchor>
  <xdr:twoCellAnchor editAs="twoCell">
    <xdr:from>
      <xdr:col>11</xdr:col>
      <xdr:colOff>114480</xdr:colOff>
      <xdr:row>6</xdr:row>
      <xdr:rowOff>162000</xdr:rowOff>
    </xdr:from>
    <xdr:to>
      <xdr:col>15</xdr:col>
      <xdr:colOff>184680</xdr:colOff>
      <xdr:row>8</xdr:row>
      <xdr:rowOff>97560</xdr:rowOff>
    </xdr:to>
    <xdr:sp>
      <xdr:nvSpPr>
        <xdr:cNvPr id="17" name="CustomShape 1"/>
        <xdr:cNvSpPr/>
      </xdr:nvSpPr>
      <xdr:spPr>
        <a:xfrm>
          <a:off x="3613320" y="1937160"/>
          <a:ext cx="1056960" cy="447480"/>
        </a:xfrm>
        <a:prstGeom prst="rect">
          <a:avLst/>
        </a:prstGeom>
        <a:noFill/>
        <a:ln w="9360">
          <a:noFill/>
        </a:ln>
      </xdr:spPr>
      <xdr:style>
        <a:lnRef idx="0"/>
        <a:fillRef idx="0"/>
        <a:effectRef idx="0"/>
        <a:fontRef idx="minor"/>
      </xdr:style>
      <xdr:txBody>
        <a:bodyPr lIns="90000" rIns="90000" tIns="45000" bIns="45000">
          <a:noAutofit/>
        </a:bodyPr>
        <a:p>
          <a:pPr>
            <a:lnSpc>
              <a:spcPct val="100000"/>
            </a:lnSpc>
            <a:tabLst>
              <a:tab algn="l" pos="0"/>
            </a:tabLst>
          </a:pPr>
          <a:r>
            <a:rPr b="1" lang="ja-JP" sz="800" spc="-1" strike="noStrike">
              <a:solidFill>
                <a:srgbClr val="000000"/>
              </a:solidFill>
              <a:latin typeface="Calibri"/>
            </a:rPr>
            <a:t>紙の場合</a:t>
          </a:r>
          <a:endParaRPr b="0" lang="en-US" sz="800" spc="-1" strike="noStrike">
            <a:latin typeface="Times New Roman"/>
          </a:endParaRPr>
        </a:p>
        <a:p>
          <a:pPr>
            <a:lnSpc>
              <a:spcPct val="100000"/>
            </a:lnSpc>
            <a:tabLst>
              <a:tab algn="l" pos="0"/>
            </a:tabLst>
          </a:pPr>
          <a:r>
            <a:rPr b="1" lang="ja-JP" sz="800" spc="-1" strike="noStrike">
              <a:solidFill>
                <a:srgbClr val="000000"/>
              </a:solidFill>
              <a:latin typeface="Calibri"/>
            </a:rPr>
            <a:t>提出不要</a:t>
          </a:r>
          <a:endParaRPr b="0" lang="en-US" sz="800" spc="-1" strike="noStrike">
            <a:latin typeface="Times New Roman"/>
          </a:endParaRPr>
        </a:p>
      </xdr:txBody>
    </xdr:sp>
    <xdr:clientData/>
  </xdr:twoCellAnchor>
  <xdr:twoCellAnchor editAs="twoCell">
    <xdr:from>
      <xdr:col>24</xdr:col>
      <xdr:colOff>228600</xdr:colOff>
      <xdr:row>0</xdr:row>
      <xdr:rowOff>76320</xdr:rowOff>
    </xdr:from>
    <xdr:to>
      <xdr:col>26</xdr:col>
      <xdr:colOff>533160</xdr:colOff>
      <xdr:row>1</xdr:row>
      <xdr:rowOff>254880</xdr:rowOff>
    </xdr:to>
    <xdr:sp>
      <xdr:nvSpPr>
        <xdr:cNvPr id="18" name="CustomShape 1"/>
        <xdr:cNvSpPr/>
      </xdr:nvSpPr>
      <xdr:spPr>
        <a:xfrm>
          <a:off x="9863280" y="76320"/>
          <a:ext cx="3812400" cy="434160"/>
        </a:xfrm>
        <a:prstGeom prst="rect">
          <a:avLst/>
        </a:prstGeom>
        <a:solidFill>
          <a:schemeClr val="lt1"/>
        </a:solidFill>
        <a:ln w="28440">
          <a:solidFill>
            <a:srgbClr val="ff0000"/>
          </a:solidFill>
          <a:round/>
        </a:ln>
      </xdr:spPr>
      <xdr:style>
        <a:lnRef idx="0"/>
        <a:fillRef idx="0"/>
        <a:effectRef idx="0"/>
        <a:fontRef idx="minor"/>
      </xdr:style>
      <xdr:txBody>
        <a:bodyPr lIns="90000" rIns="90000" tIns="45000" bIns="45000" anchor="ctr">
          <a:noAutofit/>
        </a:bodyPr>
        <a:p>
          <a:pPr algn="ctr">
            <a:lnSpc>
              <a:spcPct val="100000"/>
            </a:lnSpc>
          </a:pPr>
          <a:r>
            <a:rPr b="0" lang="en-US" sz="1800" spc="-1" strike="noStrike">
              <a:solidFill>
                <a:srgbClr val="ff0000"/>
              </a:solidFill>
              <a:latin typeface="メイリオ"/>
              <a:ea typeface="メイリオ"/>
            </a:rPr>
            <a:t>R7</a:t>
          </a:r>
          <a:r>
            <a:rPr b="0" lang="ja-JP" sz="1800" spc="-1" strike="noStrike">
              <a:solidFill>
                <a:srgbClr val="ff0000"/>
              </a:solidFill>
              <a:latin typeface="メイリオ"/>
              <a:ea typeface="メイリオ"/>
            </a:rPr>
            <a:t>処遇改善加算実績報告書</a:t>
          </a:r>
          <a:endParaRPr b="0" lang="en-US" sz="18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95400</xdr:colOff>
      <xdr:row>95</xdr:row>
      <xdr:rowOff>50760</xdr:rowOff>
    </xdr:from>
    <xdr:to>
      <xdr:col>1</xdr:col>
      <xdr:colOff>168120</xdr:colOff>
      <xdr:row>98</xdr:row>
      <xdr:rowOff>164880</xdr:rowOff>
    </xdr:to>
    <xdr:sp>
      <xdr:nvSpPr>
        <xdr:cNvPr id="19" name="CustomShape 1"/>
        <xdr:cNvSpPr/>
      </xdr:nvSpPr>
      <xdr:spPr>
        <a:xfrm>
          <a:off x="313560" y="23963400"/>
          <a:ext cx="72720" cy="758520"/>
        </a:xfrm>
        <a:prstGeom prst="leftBracket">
          <a:avLst>
            <a:gd name="adj" fmla="val 8333"/>
          </a:avLst>
        </a:prstGeom>
        <a:noFill/>
        <a:ln>
          <a:round/>
        </a:ln>
      </xdr:spPr>
      <xdr:style>
        <a:lnRef idx="1">
          <a:schemeClr val="dk1"/>
        </a:lnRef>
        <a:fillRef idx="0">
          <a:schemeClr val="dk1"/>
        </a:fillRef>
        <a:effectRef idx="0">
          <a:schemeClr val="dk1"/>
        </a:effectRef>
        <a:fontRef idx="minor"/>
      </xdr:style>
    </xdr:sp>
    <xdr:clientData/>
  </xdr:twoCellAnchor>
  <xdr:twoCellAnchor editAs="twoCell">
    <xdr:from>
      <xdr:col>1</xdr:col>
      <xdr:colOff>52920</xdr:colOff>
      <xdr:row>62</xdr:row>
      <xdr:rowOff>51120</xdr:rowOff>
    </xdr:from>
    <xdr:to>
      <xdr:col>1</xdr:col>
      <xdr:colOff>98280</xdr:colOff>
      <xdr:row>75</xdr:row>
      <xdr:rowOff>204840</xdr:rowOff>
    </xdr:to>
    <xdr:sp>
      <xdr:nvSpPr>
        <xdr:cNvPr id="20" name="CustomShape 1"/>
        <xdr:cNvSpPr/>
      </xdr:nvSpPr>
      <xdr:spPr>
        <a:xfrm>
          <a:off x="271080" y="15822360"/>
          <a:ext cx="45360" cy="3544560"/>
        </a:xfrm>
        <a:prstGeom prst="leftBracket">
          <a:avLst>
            <a:gd name="adj" fmla="val 8333"/>
          </a:avLst>
        </a:prstGeom>
        <a:noFill/>
        <a:ln w="19080">
          <a:round/>
        </a:ln>
      </xdr:spPr>
      <xdr:style>
        <a:lnRef idx="1">
          <a:schemeClr val="dk1"/>
        </a:lnRef>
        <a:fillRef idx="0">
          <a:schemeClr val="dk1"/>
        </a:fillRef>
        <a:effectRef idx="0">
          <a:schemeClr val="dk1"/>
        </a:effectRef>
        <a:fontRef idx="minor"/>
      </xdr:style>
    </xdr:sp>
    <xdr:clientData/>
  </xdr:twoCellAnchor>
  <xdr:twoCellAnchor editAs="twoCell">
    <xdr:from>
      <xdr:col>21</xdr:col>
      <xdr:colOff>168840</xdr:colOff>
      <xdr:row>17</xdr:row>
      <xdr:rowOff>46080</xdr:rowOff>
    </xdr:from>
    <xdr:to>
      <xdr:col>24</xdr:col>
      <xdr:colOff>1440</xdr:colOff>
      <xdr:row>17</xdr:row>
      <xdr:rowOff>230040</xdr:rowOff>
    </xdr:to>
    <xdr:sp>
      <xdr:nvSpPr>
        <xdr:cNvPr id="21" name="CustomShape 1"/>
        <xdr:cNvSpPr/>
      </xdr:nvSpPr>
      <xdr:spPr>
        <a:xfrm>
          <a:off x="5949720" y="3387960"/>
          <a:ext cx="58428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(a)</a:t>
          </a:r>
          <a:endParaRPr b="0" lang="en-US" sz="900" spc="-1" strike="noStrike">
            <a:latin typeface="Times New Roman"/>
          </a:endParaRPr>
        </a:p>
      </xdr:txBody>
    </xdr:sp>
    <xdr:clientData/>
  </xdr:twoCellAnchor>
  <xdr:twoCellAnchor editAs="twoCell">
    <xdr:from>
      <xdr:col>21</xdr:col>
      <xdr:colOff>168840</xdr:colOff>
      <xdr:row>18</xdr:row>
      <xdr:rowOff>90000</xdr:rowOff>
    </xdr:from>
    <xdr:to>
      <xdr:col>24</xdr:col>
      <xdr:colOff>1440</xdr:colOff>
      <xdr:row>18</xdr:row>
      <xdr:rowOff>273960</xdr:rowOff>
    </xdr:to>
    <xdr:sp>
      <xdr:nvSpPr>
        <xdr:cNvPr id="22" name="CustomShape 1"/>
        <xdr:cNvSpPr/>
      </xdr:nvSpPr>
      <xdr:spPr>
        <a:xfrm>
          <a:off x="5949720" y="3679560"/>
          <a:ext cx="58428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(b)</a:t>
          </a:r>
          <a:endParaRPr b="0" lang="en-US" sz="900" spc="-1" strike="noStrike">
            <a:latin typeface="Times New Roman"/>
          </a:endParaRPr>
        </a:p>
      </xdr:txBody>
    </xdr:sp>
    <xdr:clientData/>
  </xdr:twoCellAnchor>
  <xdr:twoCellAnchor editAs="twoCell">
    <xdr:from>
      <xdr:col>21</xdr:col>
      <xdr:colOff>168840</xdr:colOff>
      <xdr:row>19</xdr:row>
      <xdr:rowOff>61920</xdr:rowOff>
    </xdr:from>
    <xdr:to>
      <xdr:col>24</xdr:col>
      <xdr:colOff>1440</xdr:colOff>
      <xdr:row>19</xdr:row>
      <xdr:rowOff>245880</xdr:rowOff>
    </xdr:to>
    <xdr:sp>
      <xdr:nvSpPr>
        <xdr:cNvPr id="23" name="CustomShape 1"/>
        <xdr:cNvSpPr/>
      </xdr:nvSpPr>
      <xdr:spPr>
        <a:xfrm>
          <a:off x="5949720" y="3994200"/>
          <a:ext cx="58428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(c)</a:t>
          </a:r>
          <a:endParaRPr b="0" lang="en-US" sz="900" spc="-1" strike="noStrike">
            <a:latin typeface="Times New Roman"/>
          </a:endParaRPr>
        </a:p>
      </xdr:txBody>
    </xdr:sp>
    <xdr:clientData/>
  </xdr:twoCellAnchor>
  <xdr:twoCellAnchor editAs="twoCell">
    <xdr:from>
      <xdr:col>21</xdr:col>
      <xdr:colOff>168840</xdr:colOff>
      <xdr:row>20</xdr:row>
      <xdr:rowOff>76680</xdr:rowOff>
    </xdr:from>
    <xdr:to>
      <xdr:col>24</xdr:col>
      <xdr:colOff>1440</xdr:colOff>
      <xdr:row>20</xdr:row>
      <xdr:rowOff>260640</xdr:rowOff>
    </xdr:to>
    <xdr:sp>
      <xdr:nvSpPr>
        <xdr:cNvPr id="24" name="CustomShape 1"/>
        <xdr:cNvSpPr/>
      </xdr:nvSpPr>
      <xdr:spPr>
        <a:xfrm>
          <a:off x="5949720" y="4285440"/>
          <a:ext cx="58428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(d)</a:t>
          </a:r>
          <a:endParaRPr b="0" lang="en-US" sz="900" spc="-1" strike="noStrike">
            <a:latin typeface="Times New Roman"/>
          </a:endParaRPr>
        </a:p>
      </xdr:txBody>
    </xdr:sp>
    <xdr:clientData/>
  </xdr:twoCellAnchor>
  <xdr:twoCellAnchor editAs="twoCell">
    <xdr:from>
      <xdr:col>16</xdr:col>
      <xdr:colOff>0</xdr:colOff>
      <xdr:row>25</xdr:row>
      <xdr:rowOff>23040</xdr:rowOff>
    </xdr:from>
    <xdr:to>
      <xdr:col>18</xdr:col>
      <xdr:colOff>24840</xdr:colOff>
      <xdr:row>25</xdr:row>
      <xdr:rowOff>207000</xdr:rowOff>
    </xdr:to>
    <xdr:sp>
      <xdr:nvSpPr>
        <xdr:cNvPr id="25" name="CustomShape 1"/>
        <xdr:cNvSpPr/>
      </xdr:nvSpPr>
      <xdr:spPr>
        <a:xfrm>
          <a:off x="4017960" y="5554440"/>
          <a:ext cx="68796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(e)</a:t>
          </a:r>
          <a:endParaRPr b="0" lang="en-US" sz="900" spc="-1" strike="noStrike">
            <a:latin typeface="Times New Roman"/>
          </a:endParaRPr>
        </a:p>
      </xdr:txBody>
    </xdr:sp>
    <xdr:clientData/>
  </xdr:twoCellAnchor>
  <xdr:twoCellAnchor editAs="twoCell">
    <xdr:from>
      <xdr:col>16</xdr:col>
      <xdr:colOff>0</xdr:colOff>
      <xdr:row>27</xdr:row>
      <xdr:rowOff>56880</xdr:rowOff>
    </xdr:from>
    <xdr:to>
      <xdr:col>18</xdr:col>
      <xdr:colOff>24840</xdr:colOff>
      <xdr:row>28</xdr:row>
      <xdr:rowOff>5760</xdr:rowOff>
    </xdr:to>
    <xdr:sp>
      <xdr:nvSpPr>
        <xdr:cNvPr id="26" name="CustomShape 1"/>
        <xdr:cNvSpPr/>
      </xdr:nvSpPr>
      <xdr:spPr>
        <a:xfrm>
          <a:off x="4017960" y="6064560"/>
          <a:ext cx="687960" cy="1868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(g)</a:t>
          </a:r>
          <a:endParaRPr b="0" lang="en-US" sz="900" spc="-1" strike="noStrike">
            <a:latin typeface="Times New Roman"/>
          </a:endParaRPr>
        </a:p>
      </xdr:txBody>
    </xdr:sp>
    <xdr:clientData/>
  </xdr:twoCellAnchor>
  <xdr:twoCellAnchor editAs="twoCell">
    <xdr:from>
      <xdr:col>16</xdr:col>
      <xdr:colOff>0</xdr:colOff>
      <xdr:row>29</xdr:row>
      <xdr:rowOff>100440</xdr:rowOff>
    </xdr:from>
    <xdr:to>
      <xdr:col>18</xdr:col>
      <xdr:colOff>24840</xdr:colOff>
      <xdr:row>29</xdr:row>
      <xdr:rowOff>284400</xdr:rowOff>
    </xdr:to>
    <xdr:sp>
      <xdr:nvSpPr>
        <xdr:cNvPr id="27" name="CustomShape 1"/>
        <xdr:cNvSpPr/>
      </xdr:nvSpPr>
      <xdr:spPr>
        <a:xfrm>
          <a:off x="4017960" y="6698520"/>
          <a:ext cx="68796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(i)</a:t>
          </a:r>
          <a:endParaRPr b="0" lang="en-US" sz="900" spc="-1" strike="noStrike">
            <a:latin typeface="Times New Roman"/>
          </a:endParaRPr>
        </a:p>
      </xdr:txBody>
    </xdr:sp>
    <xdr:clientData/>
  </xdr:twoCellAnchor>
  <xdr:twoCellAnchor editAs="twoCell">
    <xdr:from>
      <xdr:col>16</xdr:col>
      <xdr:colOff>0</xdr:colOff>
      <xdr:row>30</xdr:row>
      <xdr:rowOff>29160</xdr:rowOff>
    </xdr:from>
    <xdr:to>
      <xdr:col>18</xdr:col>
      <xdr:colOff>24840</xdr:colOff>
      <xdr:row>30</xdr:row>
      <xdr:rowOff>211320</xdr:rowOff>
    </xdr:to>
    <xdr:sp>
      <xdr:nvSpPr>
        <xdr:cNvPr id="28" name="CustomShape 1"/>
        <xdr:cNvSpPr/>
      </xdr:nvSpPr>
      <xdr:spPr>
        <a:xfrm>
          <a:off x="4017960" y="7017840"/>
          <a:ext cx="687960" cy="1821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(j)</a:t>
          </a:r>
          <a:endParaRPr b="0" lang="en-US" sz="900" spc="-1" strike="noStrike">
            <a:latin typeface="Times New Roman"/>
          </a:endParaRPr>
        </a:p>
      </xdr:txBody>
    </xdr:sp>
    <xdr:clientData/>
  </xdr:twoCellAnchor>
  <xdr:twoCellAnchor editAs="twoCell">
    <xdr:from>
      <xdr:col>16</xdr:col>
      <xdr:colOff>0</xdr:colOff>
      <xdr:row>31</xdr:row>
      <xdr:rowOff>27000</xdr:rowOff>
    </xdr:from>
    <xdr:to>
      <xdr:col>18</xdr:col>
      <xdr:colOff>24840</xdr:colOff>
      <xdr:row>31</xdr:row>
      <xdr:rowOff>217440</xdr:rowOff>
    </xdr:to>
    <xdr:sp>
      <xdr:nvSpPr>
        <xdr:cNvPr id="29" name="CustomShape 1"/>
        <xdr:cNvSpPr/>
      </xdr:nvSpPr>
      <xdr:spPr>
        <a:xfrm>
          <a:off x="4017960" y="7253640"/>
          <a:ext cx="687960" cy="1904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(k)</a:t>
          </a:r>
          <a:endParaRPr b="0" lang="en-US" sz="900" spc="-1" strike="noStrike">
            <a:latin typeface="Times New Roman"/>
          </a:endParaRPr>
        </a:p>
      </xdr:txBody>
    </xdr:sp>
    <xdr:clientData/>
  </xdr:twoCellAnchor>
  <xdr:twoCellAnchor editAs="twoCell">
    <xdr:from>
      <xdr:col>16</xdr:col>
      <xdr:colOff>0</xdr:colOff>
      <xdr:row>33</xdr:row>
      <xdr:rowOff>90000</xdr:rowOff>
    </xdr:from>
    <xdr:to>
      <xdr:col>18</xdr:col>
      <xdr:colOff>24840</xdr:colOff>
      <xdr:row>33</xdr:row>
      <xdr:rowOff>273960</xdr:rowOff>
    </xdr:to>
    <xdr:sp>
      <xdr:nvSpPr>
        <xdr:cNvPr id="30" name="CustomShape 1"/>
        <xdr:cNvSpPr/>
      </xdr:nvSpPr>
      <xdr:spPr>
        <a:xfrm>
          <a:off x="4017960" y="7907400"/>
          <a:ext cx="687960" cy="18396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(m)</a:t>
          </a:r>
          <a:endParaRPr b="0" lang="en-US" sz="900" spc="-1" strike="noStrike">
            <a:latin typeface="Times New Roman"/>
          </a:endParaRPr>
        </a:p>
      </xdr:txBody>
    </xdr:sp>
    <xdr:clientData/>
  </xdr:twoCellAnchor>
  <xdr:twoCellAnchor editAs="twoCell">
    <xdr:from>
      <xdr:col>16</xdr:col>
      <xdr:colOff>10080</xdr:colOff>
      <xdr:row>32</xdr:row>
      <xdr:rowOff>95400</xdr:rowOff>
    </xdr:from>
    <xdr:to>
      <xdr:col>18</xdr:col>
      <xdr:colOff>34920</xdr:colOff>
      <xdr:row>32</xdr:row>
      <xdr:rowOff>270720</xdr:rowOff>
    </xdr:to>
    <xdr:sp>
      <xdr:nvSpPr>
        <xdr:cNvPr id="31" name="CustomShape 1"/>
        <xdr:cNvSpPr/>
      </xdr:nvSpPr>
      <xdr:spPr>
        <a:xfrm>
          <a:off x="4028040" y="7560360"/>
          <a:ext cx="687960" cy="17532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(l)</a:t>
          </a:r>
          <a:endParaRPr b="0" lang="en-US" sz="900" spc="-1" strike="noStrike">
            <a:latin typeface="Times New Roman"/>
          </a:endParaRPr>
        </a:p>
      </xdr:txBody>
    </xdr:sp>
    <xdr:clientData/>
  </xdr:twoCellAnchor>
  <xdr:twoCellAnchor editAs="absolute">
    <xdr:from>
      <xdr:col>42</xdr:col>
      <xdr:colOff>212040</xdr:colOff>
      <xdr:row>1</xdr:row>
      <xdr:rowOff>16920</xdr:rowOff>
    </xdr:from>
    <xdr:to>
      <xdr:col>56</xdr:col>
      <xdr:colOff>1113120</xdr:colOff>
      <xdr:row>16</xdr:row>
      <xdr:rowOff>22680</xdr:rowOff>
    </xdr:to>
    <xdr:sp>
      <xdr:nvSpPr>
        <xdr:cNvPr id="32" name="CustomShape 1"/>
        <xdr:cNvSpPr/>
      </xdr:nvSpPr>
      <xdr:spPr>
        <a:xfrm>
          <a:off x="10133280" y="264240"/>
          <a:ext cx="8474400" cy="2862000"/>
        </a:xfrm>
        <a:prstGeom prst="rect">
          <a:avLst/>
        </a:prstGeom>
        <a:solidFill>
          <a:schemeClr val="bg1"/>
        </a:solidFill>
        <a:ln w="57240">
          <a:solidFill>
            <a:srgbClr val="000000"/>
          </a:solidFill>
          <a:round/>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100" spc="-1" strike="noStrike">
              <a:solidFill>
                <a:srgbClr val="000000"/>
              </a:solidFill>
              <a:latin typeface="Calibri"/>
            </a:rPr>
            <a:t>   </a:t>
          </a:r>
          <a:r>
            <a:rPr b="1" lang="ja-JP" sz="1100" spc="-1" strike="noStrike">
              <a:solidFill>
                <a:srgbClr val="000000"/>
              </a:solidFill>
              <a:latin typeface="Calibri"/>
            </a:rPr>
            <a:t>【</a:t>
          </a:r>
          <a:r>
            <a:rPr b="1" lang="ja-JP" sz="1100" spc="-1" strike="noStrike">
              <a:solidFill>
                <a:srgbClr val="000000"/>
              </a:solidFill>
              <a:latin typeface="Calibri"/>
            </a:rPr>
            <a:t>記入上の注意】</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ja-JP" sz="1100" spc="-1" strike="noStrike">
              <a:solidFill>
                <a:srgbClr val="000000"/>
              </a:solidFill>
              <a:latin typeface="Calibri"/>
            </a:rPr>
            <a:t>　・ 必須の記入箇所は　　　　　　　　　のセルです。</a:t>
          </a:r>
          <a:endParaRPr b="0" lang="en-US" sz="1100" spc="-1" strike="noStrike">
            <a:latin typeface="Times New Roman"/>
          </a:endParaRPr>
        </a:p>
        <a:p>
          <a:pPr>
            <a:lnSpc>
              <a:spcPct val="100000"/>
            </a:lnSpc>
          </a:pPr>
          <a:r>
            <a:rPr b="1" lang="ja-JP" sz="1100" spc="-1" strike="noStrike">
              <a:solidFill>
                <a:srgbClr val="000000"/>
              </a:solidFill>
              <a:latin typeface="Calibri"/>
            </a:rPr>
            <a:t>　   空欄が残っているとエラーになります。</a:t>
          </a:r>
          <a:endParaRPr b="0" lang="en-US" sz="1100" spc="-1" strike="noStrike">
            <a:latin typeface="Times New Roman"/>
          </a:endParaRPr>
        </a:p>
        <a:p>
          <a:pPr>
            <a:lnSpc>
              <a:spcPct val="100000"/>
            </a:lnSpc>
          </a:pPr>
          <a:r>
            <a:rPr b="1" lang="en-US" sz="1100" spc="-1" strike="noStrike">
              <a:solidFill>
                <a:srgbClr val="000000"/>
              </a:solidFill>
              <a:latin typeface="Calibri"/>
            </a:rPr>
            <a:t>   </a:t>
          </a:r>
          <a:endParaRPr b="0" lang="en-US" sz="1100" spc="-1" strike="noStrike">
            <a:latin typeface="Times New Roman"/>
          </a:endParaRPr>
        </a:p>
        <a:p>
          <a:pPr>
            <a:lnSpc>
              <a:spcPct val="100000"/>
            </a:lnSpc>
          </a:pPr>
          <a:r>
            <a:rPr b="1" lang="ja-JP" sz="1100" spc="-1" strike="noStrike">
              <a:solidFill>
                <a:srgbClr val="000000"/>
              </a:solidFill>
              <a:latin typeface="Calibri"/>
            </a:rPr>
            <a:t>　・ 先に「基本情報入力シート」及び「別紙様式３－２」を完成させてください。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en-US" sz="1100" spc="-1" strike="noStrike">
              <a:solidFill>
                <a:srgbClr val="000000"/>
              </a:solidFill>
              <a:latin typeface="Calibri"/>
            </a:rPr>
            <a:t>   </a:t>
          </a:r>
          <a:r>
            <a:rPr b="1" lang="ja-JP" sz="1100" spc="-1" strike="noStrike">
              <a:solidFill>
                <a:srgbClr val="000000"/>
              </a:solidFill>
              <a:latin typeface="Calibri"/>
            </a:rPr>
            <a:t>・ 「別紙様式３－２」の記入内容に応じて、入力が不要な欄が非表示になります。</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1" lang="ja-JP" sz="1100" spc="-1" strike="noStrike">
              <a:solidFill>
                <a:srgbClr val="000000"/>
              </a:solidFill>
              <a:latin typeface="Calibri"/>
            </a:rPr>
            <a:t>　・ 濃いオレンジ色のセルに「</a:t>
          </a:r>
          <a:r>
            <a:rPr b="1" lang="en-US" sz="1100" spc="-1" strike="noStrike">
              <a:solidFill>
                <a:srgbClr val="000000"/>
              </a:solidFill>
              <a:latin typeface="Calibri"/>
            </a:rPr>
            <a:t>×</a:t>
          </a:r>
          <a:r>
            <a:rPr b="1" lang="ja-JP" sz="1100" spc="-1" strike="noStrike">
              <a:solidFill>
                <a:srgbClr val="000000"/>
              </a:solidFill>
              <a:latin typeface="Calibri"/>
            </a:rPr>
            <a:t>」が表示された場合、記入内容が要件を満たしていないか、未入力の欄があります。</a:t>
          </a:r>
          <a:endParaRPr b="0" lang="en-US" sz="1100" spc="-1" strike="noStrike">
            <a:latin typeface="Times New Roman"/>
          </a:endParaRPr>
        </a:p>
        <a:p>
          <a:pPr>
            <a:lnSpc>
              <a:spcPct val="100000"/>
            </a:lnSpc>
          </a:pPr>
          <a:r>
            <a:rPr b="1" lang="ja-JP" sz="1100" spc="-1" strike="noStrike">
              <a:solidFill>
                <a:srgbClr val="000000"/>
              </a:solidFill>
              <a:latin typeface="Calibri"/>
            </a:rPr>
            <a:t>　　修正してください。グレー色のセルの「△」「</a:t>
          </a:r>
          <a:r>
            <a:rPr b="1" lang="en-US" sz="1100" spc="-1" strike="noStrike">
              <a:solidFill>
                <a:srgbClr val="000000"/>
              </a:solidFill>
              <a:latin typeface="Calibri"/>
            </a:rPr>
            <a:t>×</a:t>
          </a:r>
          <a:r>
            <a:rPr b="1" lang="ja-JP" sz="1100" spc="-1" strike="noStrike">
              <a:solidFill>
                <a:srgbClr val="000000"/>
              </a:solidFill>
              <a:latin typeface="Calibri"/>
            </a:rPr>
            <a:t>」および空欄は、要件には影響しません。</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endParaRPr b="0" lang="en-US" sz="1100" spc="-1" strike="noStrike">
            <a:latin typeface="Times New Roman"/>
          </a:endParaRPr>
        </a:p>
      </xdr:txBody>
    </xdr:sp>
    <xdr:clientData/>
  </xdr:twoCellAnchor>
  <xdr:twoCellAnchor editAs="absolute">
    <xdr:from>
      <xdr:col>45</xdr:col>
      <xdr:colOff>268200</xdr:colOff>
      <xdr:row>4</xdr:row>
      <xdr:rowOff>153000</xdr:rowOff>
    </xdr:from>
    <xdr:to>
      <xdr:col>46</xdr:col>
      <xdr:colOff>565200</xdr:colOff>
      <xdr:row>5</xdr:row>
      <xdr:rowOff>115560</xdr:rowOff>
    </xdr:to>
    <xdr:sp>
      <xdr:nvSpPr>
        <xdr:cNvPr id="33" name="CustomShape 1"/>
        <xdr:cNvSpPr/>
      </xdr:nvSpPr>
      <xdr:spPr>
        <a:xfrm>
          <a:off x="11886480" y="828000"/>
          <a:ext cx="862920" cy="21960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100" spc="-1" strike="noStrike">
              <a:latin typeface="Times New Roman"/>
            </a:rPr>
            <a:t>薄橙色</a:t>
          </a:r>
          <a:endParaRPr b="0" lang="en-US" sz="1100" spc="-1" strike="noStrike">
            <a:latin typeface="Times New Roman"/>
          </a:endParaRPr>
        </a:p>
      </xdr:txBody>
    </xdr:sp>
    <xdr:clientData/>
  </xdr:twoCellAnchor>
  <xdr:twoCellAnchor editAs="absolute">
    <xdr:from>
      <xdr:col>42</xdr:col>
      <xdr:colOff>320400</xdr:colOff>
      <xdr:row>14</xdr:row>
      <xdr:rowOff>125280</xdr:rowOff>
    </xdr:from>
    <xdr:to>
      <xdr:col>42</xdr:col>
      <xdr:colOff>563760</xdr:colOff>
      <xdr:row>15</xdr:row>
      <xdr:rowOff>142200</xdr:rowOff>
    </xdr:to>
    <xdr:sp>
      <xdr:nvSpPr>
        <xdr:cNvPr id="34" name="CustomShape 1"/>
        <xdr:cNvSpPr/>
      </xdr:nvSpPr>
      <xdr:spPr>
        <a:xfrm>
          <a:off x="10241640" y="2752560"/>
          <a:ext cx="243360" cy="24552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absolute">
    <xdr:from>
      <xdr:col>45</xdr:col>
      <xdr:colOff>288000</xdr:colOff>
      <xdr:row>14</xdr:row>
      <xdr:rowOff>125280</xdr:rowOff>
    </xdr:from>
    <xdr:to>
      <xdr:col>45</xdr:col>
      <xdr:colOff>528840</xdr:colOff>
      <xdr:row>15</xdr:row>
      <xdr:rowOff>142200</xdr:rowOff>
    </xdr:to>
    <xdr:sp>
      <xdr:nvSpPr>
        <xdr:cNvPr id="35" name="CustomShape 1"/>
        <xdr:cNvSpPr/>
      </xdr:nvSpPr>
      <xdr:spPr>
        <a:xfrm>
          <a:off x="11906280" y="2752560"/>
          <a:ext cx="240840" cy="24552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absolute">
    <xdr:from>
      <xdr:col>51</xdr:col>
      <xdr:colOff>370800</xdr:colOff>
      <xdr:row>14</xdr:row>
      <xdr:rowOff>125280</xdr:rowOff>
    </xdr:from>
    <xdr:to>
      <xdr:col>52</xdr:col>
      <xdr:colOff>48240</xdr:colOff>
      <xdr:row>15</xdr:row>
      <xdr:rowOff>142200</xdr:rowOff>
    </xdr:to>
    <xdr:sp>
      <xdr:nvSpPr>
        <xdr:cNvPr id="36" name="CustomShape 1"/>
        <xdr:cNvSpPr/>
      </xdr:nvSpPr>
      <xdr:spPr>
        <a:xfrm>
          <a:off x="15383880" y="2752560"/>
          <a:ext cx="243360" cy="245520"/>
        </a:xfrm>
        <a:prstGeom prst="rect">
          <a:avLst/>
        </a:prstGeom>
        <a:solidFill>
          <a:schemeClr val="bg1">
            <a:lumMod val="95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absolute">
    <xdr:from>
      <xdr:col>52</xdr:col>
      <xdr:colOff>407520</xdr:colOff>
      <xdr:row>14</xdr:row>
      <xdr:rowOff>125280</xdr:rowOff>
    </xdr:from>
    <xdr:to>
      <xdr:col>53</xdr:col>
      <xdr:colOff>84240</xdr:colOff>
      <xdr:row>15</xdr:row>
      <xdr:rowOff>142200</xdr:rowOff>
    </xdr:to>
    <xdr:sp>
      <xdr:nvSpPr>
        <xdr:cNvPr id="37" name="CustomShape 1"/>
        <xdr:cNvSpPr/>
      </xdr:nvSpPr>
      <xdr:spPr>
        <a:xfrm>
          <a:off x="15986520" y="2752560"/>
          <a:ext cx="242280" cy="245520"/>
        </a:xfrm>
        <a:prstGeom prst="rect">
          <a:avLst/>
        </a:prstGeom>
        <a:solidFill>
          <a:schemeClr val="bg1">
            <a:lumMod val="95000"/>
          </a:schemeClr>
        </a:solidFill>
        <a:ln w="9360">
          <a:solidFill>
            <a:srgbClr val="000000"/>
          </a:solidFill>
          <a:round/>
        </a:ln>
      </xdr:spPr>
      <xdr:style>
        <a:lnRef idx="0"/>
        <a:fillRef idx="0"/>
        <a:effectRef idx="0"/>
        <a:fontRef idx="minor"/>
      </xdr:style>
    </xdr:sp>
    <xdr:clientData/>
  </xdr:twoCellAnchor>
  <xdr:twoCellAnchor editAs="absolute">
    <xdr:from>
      <xdr:col>42</xdr:col>
      <xdr:colOff>558720</xdr:colOff>
      <xdr:row>14</xdr:row>
      <xdr:rowOff>132120</xdr:rowOff>
    </xdr:from>
    <xdr:to>
      <xdr:col>45</xdr:col>
      <xdr:colOff>66600</xdr:colOff>
      <xdr:row>15</xdr:row>
      <xdr:rowOff>152280</xdr:rowOff>
    </xdr:to>
    <xdr:sp>
      <xdr:nvSpPr>
        <xdr:cNvPr id="38" name="CustomShape 1"/>
        <xdr:cNvSpPr/>
      </xdr:nvSpPr>
      <xdr:spPr>
        <a:xfrm>
          <a:off x="10479960" y="2759400"/>
          <a:ext cx="1204920" cy="24876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100" spc="-1" strike="noStrike">
              <a:solidFill>
                <a:srgbClr val="000000"/>
              </a:solidFill>
              <a:latin typeface="Calibri"/>
            </a:rPr>
            <a:t>要件を満たす</a:t>
          </a:r>
          <a:endParaRPr b="0" lang="en-US" sz="1100" spc="-1" strike="noStrike">
            <a:latin typeface="Times New Roman"/>
          </a:endParaRPr>
        </a:p>
      </xdr:txBody>
    </xdr:sp>
    <xdr:clientData/>
  </xdr:twoCellAnchor>
  <xdr:twoCellAnchor editAs="absolute">
    <xdr:from>
      <xdr:col>45</xdr:col>
      <xdr:colOff>514800</xdr:colOff>
      <xdr:row>14</xdr:row>
      <xdr:rowOff>132120</xdr:rowOff>
    </xdr:from>
    <xdr:to>
      <xdr:col>51</xdr:col>
      <xdr:colOff>241200</xdr:colOff>
      <xdr:row>15</xdr:row>
      <xdr:rowOff>152280</xdr:rowOff>
    </xdr:to>
    <xdr:sp>
      <xdr:nvSpPr>
        <xdr:cNvPr id="39" name="CustomShape 1"/>
        <xdr:cNvSpPr/>
      </xdr:nvSpPr>
      <xdr:spPr>
        <a:xfrm>
          <a:off x="12133080" y="2759400"/>
          <a:ext cx="3121200" cy="24876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100" spc="-1" strike="noStrike">
              <a:solidFill>
                <a:srgbClr val="000000"/>
              </a:solidFill>
              <a:latin typeface="Calibri"/>
            </a:rPr>
            <a:t>要件を満たさない（または未入力あり）</a:t>
          </a:r>
          <a:endParaRPr b="0" lang="en-US" sz="1100" spc="-1" strike="noStrike">
            <a:latin typeface="Times New Roman"/>
          </a:endParaRPr>
        </a:p>
      </xdr:txBody>
    </xdr:sp>
    <xdr:clientData/>
  </xdr:twoCellAnchor>
  <xdr:twoCellAnchor editAs="absolute">
    <xdr:from>
      <xdr:col>53</xdr:col>
      <xdr:colOff>104760</xdr:colOff>
      <xdr:row>14</xdr:row>
      <xdr:rowOff>132120</xdr:rowOff>
    </xdr:from>
    <xdr:to>
      <xdr:col>56</xdr:col>
      <xdr:colOff>344520</xdr:colOff>
      <xdr:row>15</xdr:row>
      <xdr:rowOff>152280</xdr:rowOff>
    </xdr:to>
    <xdr:sp>
      <xdr:nvSpPr>
        <xdr:cNvPr id="40" name="CustomShape 1"/>
        <xdr:cNvSpPr/>
      </xdr:nvSpPr>
      <xdr:spPr>
        <a:xfrm>
          <a:off x="16249320" y="2759400"/>
          <a:ext cx="1589760" cy="24876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100" spc="-1" strike="noStrike">
              <a:solidFill>
                <a:srgbClr val="000000"/>
              </a:solidFill>
              <a:latin typeface="Calibri"/>
            </a:rPr>
            <a:t>要件には影響せず</a:t>
          </a:r>
          <a:endParaRPr b="0" lang="en-US" sz="1100" spc="-1" strike="noStrike">
            <a:latin typeface="Times New Roman"/>
          </a:endParaRPr>
        </a:p>
      </xdr:txBody>
    </xdr:sp>
    <xdr:clientData/>
  </xdr:twoCellAnchor>
  <xdr:twoCellAnchor editAs="absolute">
    <xdr:from>
      <xdr:col>52</xdr:col>
      <xdr:colOff>99360</xdr:colOff>
      <xdr:row>14</xdr:row>
      <xdr:rowOff>128160</xdr:rowOff>
    </xdr:from>
    <xdr:to>
      <xdr:col>52</xdr:col>
      <xdr:colOff>342720</xdr:colOff>
      <xdr:row>15</xdr:row>
      <xdr:rowOff>145080</xdr:rowOff>
    </xdr:to>
    <xdr:sp>
      <xdr:nvSpPr>
        <xdr:cNvPr id="41" name="CustomShape 1"/>
        <xdr:cNvSpPr/>
      </xdr:nvSpPr>
      <xdr:spPr>
        <a:xfrm>
          <a:off x="15678360" y="2755440"/>
          <a:ext cx="243360" cy="245520"/>
        </a:xfrm>
        <a:prstGeom prst="rect">
          <a:avLst/>
        </a:prstGeom>
        <a:solidFill>
          <a:schemeClr val="bg1">
            <a:lumMod val="95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050" spc="-1" strike="noStrike">
              <a:latin typeface="Times New Roman"/>
            </a:rPr>
            <a:t>△</a:t>
          </a:r>
          <a:endParaRPr b="0" lang="en-US" sz="1050" spc="-1" strike="noStrike">
            <a:latin typeface="Times New Roman"/>
          </a:endParaRPr>
        </a:p>
      </xdr:txBody>
    </xdr:sp>
    <xdr:clientData/>
  </xdr:twoCellAnchor>
  <xdr:twoCellAnchor editAs="twoCell">
    <xdr:from>
      <xdr:col>16</xdr:col>
      <xdr:colOff>0</xdr:colOff>
      <xdr:row>28</xdr:row>
      <xdr:rowOff>56880</xdr:rowOff>
    </xdr:from>
    <xdr:to>
      <xdr:col>18</xdr:col>
      <xdr:colOff>24840</xdr:colOff>
      <xdr:row>28</xdr:row>
      <xdr:rowOff>243720</xdr:rowOff>
    </xdr:to>
    <xdr:sp>
      <xdr:nvSpPr>
        <xdr:cNvPr id="42" name="CustomShape 1"/>
        <xdr:cNvSpPr/>
      </xdr:nvSpPr>
      <xdr:spPr>
        <a:xfrm>
          <a:off x="4017960" y="6302520"/>
          <a:ext cx="687960" cy="1868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(h)</a:t>
          </a:r>
          <a:endParaRPr b="0" lang="en-US" sz="900" spc="-1" strike="noStrike">
            <a:latin typeface="Times New Roman"/>
          </a:endParaRPr>
        </a:p>
      </xdr:txBody>
    </xdr:sp>
    <xdr:clientData/>
  </xdr:twoCellAnchor>
  <xdr:twoCellAnchor editAs="twoCell">
    <xdr:from>
      <xdr:col>15</xdr:col>
      <xdr:colOff>428400</xdr:colOff>
      <xdr:row>26</xdr:row>
      <xdr:rowOff>29520</xdr:rowOff>
    </xdr:from>
    <xdr:to>
      <xdr:col>18</xdr:col>
      <xdr:colOff>22680</xdr:colOff>
      <xdr:row>26</xdr:row>
      <xdr:rowOff>219960</xdr:rowOff>
    </xdr:to>
    <xdr:sp>
      <xdr:nvSpPr>
        <xdr:cNvPr id="43" name="CustomShape 1"/>
        <xdr:cNvSpPr/>
      </xdr:nvSpPr>
      <xdr:spPr>
        <a:xfrm>
          <a:off x="3904920" y="5798880"/>
          <a:ext cx="798840" cy="190440"/>
        </a:xfrm>
        <a:prstGeom prst="rect">
          <a:avLst/>
        </a:prstGeom>
        <a:noFill/>
        <a:ln w="9360">
          <a:noFill/>
        </a:ln>
      </xdr:spPr>
      <xdr:style>
        <a:lnRef idx="0"/>
        <a:fillRef idx="0"/>
        <a:effectRef idx="0"/>
        <a:fontRef idx="minor"/>
      </xdr:style>
      <xdr:txBody>
        <a:bodyPr lIns="90000" rIns="90000" tIns="45000" bIns="45000" anchor="ctr">
          <a:noAutofit/>
        </a:bodyPr>
        <a:p>
          <a:pPr>
            <a:lnSpc>
              <a:spcPct val="100000"/>
            </a:lnSpc>
          </a:pPr>
          <a:r>
            <a:rPr b="0" lang="en-US" sz="900" spc="-1" strike="noStrike">
              <a:solidFill>
                <a:srgbClr val="000000"/>
              </a:solidFill>
              <a:latin typeface="Times New Roman"/>
            </a:rPr>
            <a:t>(f)</a:t>
          </a:r>
          <a:endParaRPr b="0" lang="en-US" sz="9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101520</xdr:colOff>
          <xdr:row>72</xdr:row>
          <xdr:rowOff>22680</xdr:rowOff>
        </xdr:from>
        <xdr:to>
          <xdr:col>2</xdr:col>
          <xdr:colOff>-875160</xdr:colOff>
          <xdr:row>73</xdr:row>
          <xdr:rowOff>-135000</xdr:rowOff>
        </xdr:to>
        <xdr:sp>
          <xdr:nvSpPr>
            <xdr:cNvPr id="1001" name="Check Box 2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152280</xdr:colOff>
          <xdr:row>63</xdr:row>
          <xdr:rowOff>85680</xdr:rowOff>
        </xdr:from>
        <xdr:to>
          <xdr:col>3</xdr:col>
          <xdr:colOff>234360</xdr:colOff>
          <xdr:row>64</xdr:row>
          <xdr:rowOff>0</xdr:rowOff>
        </xdr:to>
        <xdr:sp>
          <xdr:nvSpPr>
            <xdr:cNvPr id="1002" name="Check Box 2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123840</xdr:colOff>
          <xdr:row>69</xdr:row>
          <xdr:rowOff>38160</xdr:rowOff>
        </xdr:from>
        <xdr:to>
          <xdr:col>3</xdr:col>
          <xdr:colOff>234360</xdr:colOff>
          <xdr:row>70</xdr:row>
          <xdr:rowOff>114120</xdr:rowOff>
        </xdr:to>
        <xdr:sp>
          <xdr:nvSpPr>
            <xdr:cNvPr id="1003" name="Check Box 2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4320</xdr:colOff>
          <xdr:row>72</xdr:row>
          <xdr:rowOff>76320</xdr:rowOff>
        </xdr:from>
        <xdr:to>
          <xdr:col>8</xdr:col>
          <xdr:colOff>0</xdr:colOff>
          <xdr:row>73</xdr:row>
          <xdr:rowOff>-190440</xdr:rowOff>
        </xdr:to>
        <xdr:sp>
          <xdr:nvSpPr>
            <xdr:cNvPr id="1004" name="Check Box 2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4320</xdr:colOff>
          <xdr:row>74</xdr:row>
          <xdr:rowOff>0</xdr:rowOff>
        </xdr:from>
        <xdr:to>
          <xdr:col>8</xdr:col>
          <xdr:colOff>9720</xdr:colOff>
          <xdr:row>75</xdr:row>
          <xdr:rowOff>-38160</xdr:rowOff>
        </xdr:to>
        <xdr:sp>
          <xdr:nvSpPr>
            <xdr:cNvPr id="1005" name="Check Box 2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76320</xdr:colOff>
          <xdr:row>81</xdr:row>
          <xdr:rowOff>47520</xdr:rowOff>
        </xdr:from>
        <xdr:to>
          <xdr:col>2</xdr:col>
          <xdr:colOff>95400</xdr:colOff>
          <xdr:row>82</xdr:row>
          <xdr:rowOff>104760</xdr:rowOff>
        </xdr:to>
        <xdr:sp>
          <xdr:nvSpPr>
            <xdr:cNvPr id="1006" name="Check Box 25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34920</xdr:colOff>
          <xdr:row>83</xdr:row>
          <xdr:rowOff>95400</xdr:rowOff>
        </xdr:from>
        <xdr:to>
          <xdr:col>7</xdr:col>
          <xdr:colOff>114480</xdr:colOff>
          <xdr:row>84</xdr:row>
          <xdr:rowOff>114480</xdr:rowOff>
        </xdr:to>
        <xdr:sp>
          <xdr:nvSpPr>
            <xdr:cNvPr id="1007" name="Check Box 2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44280</xdr:colOff>
          <xdr:row>84</xdr:row>
          <xdr:rowOff>209520</xdr:rowOff>
        </xdr:from>
        <xdr:to>
          <xdr:col>7</xdr:col>
          <xdr:colOff>114120</xdr:colOff>
          <xdr:row>85</xdr:row>
          <xdr:rowOff>85680</xdr:rowOff>
        </xdr:to>
        <xdr:sp>
          <xdr:nvSpPr>
            <xdr:cNvPr id="1008" name="Check Box 2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44280</xdr:colOff>
          <xdr:row>85</xdr:row>
          <xdr:rowOff>181080</xdr:rowOff>
        </xdr:from>
        <xdr:to>
          <xdr:col>7</xdr:col>
          <xdr:colOff>95040</xdr:colOff>
          <xdr:row>86</xdr:row>
          <xdr:rowOff>57240</xdr:rowOff>
        </xdr:to>
        <xdr:sp>
          <xdr:nvSpPr>
            <xdr:cNvPr id="1009" name="Check Box 26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27360</xdr:colOff>
          <xdr:row>95</xdr:row>
          <xdr:rowOff>92160</xdr:rowOff>
        </xdr:from>
        <xdr:to>
          <xdr:col>3</xdr:col>
          <xdr:colOff>38160</xdr:colOff>
          <xdr:row>96</xdr:row>
          <xdr:rowOff>38160</xdr:rowOff>
        </xdr:to>
        <xdr:sp>
          <xdr:nvSpPr>
            <xdr:cNvPr id="1010" name="Check Box 2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17640</xdr:colOff>
          <xdr:row>96</xdr:row>
          <xdr:rowOff>0</xdr:rowOff>
        </xdr:from>
        <xdr:to>
          <xdr:col>3</xdr:col>
          <xdr:colOff>32400</xdr:colOff>
          <xdr:row>97</xdr:row>
          <xdr:rowOff>0</xdr:rowOff>
        </xdr:to>
        <xdr:sp>
          <xdr:nvSpPr>
            <xdr:cNvPr id="1011" name="Check Box 2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17640</xdr:colOff>
          <xdr:row>97</xdr:row>
          <xdr:rowOff>76320</xdr:rowOff>
        </xdr:from>
        <xdr:to>
          <xdr:col>3</xdr:col>
          <xdr:colOff>104760</xdr:colOff>
          <xdr:row>98</xdr:row>
          <xdr:rowOff>38160</xdr:rowOff>
        </xdr:to>
        <xdr:sp>
          <xdr:nvSpPr>
            <xdr:cNvPr id="1012" name="Check Box 26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3960</xdr:colOff>
          <xdr:row>111</xdr:row>
          <xdr:rowOff>114480</xdr:rowOff>
        </xdr:from>
        <xdr:to>
          <xdr:col>6</xdr:col>
          <xdr:colOff>-3240</xdr:colOff>
          <xdr:row>112</xdr:row>
          <xdr:rowOff>114480</xdr:rowOff>
        </xdr:to>
        <xdr:sp>
          <xdr:nvSpPr>
            <xdr:cNvPr id="1013" name="Check Box 30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13320</xdr:colOff>
          <xdr:row>112</xdr:row>
          <xdr:rowOff>38160</xdr:rowOff>
        </xdr:from>
        <xdr:to>
          <xdr:col>6</xdr:col>
          <xdr:colOff>-12600</xdr:colOff>
          <xdr:row>113</xdr:row>
          <xdr:rowOff>114480</xdr:rowOff>
        </xdr:to>
        <xdr:sp>
          <xdr:nvSpPr>
            <xdr:cNvPr id="1014" name="Check Box 3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13320</xdr:colOff>
          <xdr:row>113</xdr:row>
          <xdr:rowOff>0</xdr:rowOff>
        </xdr:from>
        <xdr:to>
          <xdr:col>6</xdr:col>
          <xdr:colOff>15840</xdr:colOff>
          <xdr:row>114</xdr:row>
          <xdr:rowOff>104760</xdr:rowOff>
        </xdr:to>
        <xdr:sp>
          <xdr:nvSpPr>
            <xdr:cNvPr id="1015" name="Check Box 3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32400</xdr:colOff>
          <xdr:row>114</xdr:row>
          <xdr:rowOff>104760</xdr:rowOff>
        </xdr:from>
        <xdr:to>
          <xdr:col>6</xdr:col>
          <xdr:colOff>-3240</xdr:colOff>
          <xdr:row>115</xdr:row>
          <xdr:rowOff>0</xdr:rowOff>
        </xdr:to>
        <xdr:sp>
          <xdr:nvSpPr>
            <xdr:cNvPr id="1016" name="Check Box 3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6</xdr:col>
          <xdr:colOff>25200</xdr:colOff>
          <xdr:row>117</xdr:row>
          <xdr:rowOff>0</xdr:rowOff>
        </xdr:to>
        <xdr:sp>
          <xdr:nvSpPr>
            <xdr:cNvPr id="1017" name="Check Box 3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41760</xdr:colOff>
          <xdr:row>115</xdr:row>
          <xdr:rowOff>9360</xdr:rowOff>
        </xdr:from>
        <xdr:to>
          <xdr:col>6</xdr:col>
          <xdr:colOff>0</xdr:colOff>
          <xdr:row>116</xdr:row>
          <xdr:rowOff>0</xdr:rowOff>
        </xdr:to>
        <xdr:sp>
          <xdr:nvSpPr>
            <xdr:cNvPr id="1018" name="Check Box 3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41760</xdr:colOff>
          <xdr:row>117</xdr:row>
          <xdr:rowOff>0</xdr:rowOff>
        </xdr:from>
        <xdr:to>
          <xdr:col>6</xdr:col>
          <xdr:colOff>0</xdr:colOff>
          <xdr:row>118</xdr:row>
          <xdr:rowOff>0</xdr:rowOff>
        </xdr:to>
        <xdr:sp>
          <xdr:nvSpPr>
            <xdr:cNvPr id="1019" name="Check Box 3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xdr:nvSpPr>
            <xdr:cNvPr id="1020" name="Check Box 3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13320</xdr:colOff>
          <xdr:row>119</xdr:row>
          <xdr:rowOff>114480</xdr:rowOff>
        </xdr:from>
        <xdr:to>
          <xdr:col>6</xdr:col>
          <xdr:colOff>-3240</xdr:colOff>
          <xdr:row>120</xdr:row>
          <xdr:rowOff>0</xdr:rowOff>
        </xdr:to>
        <xdr:sp>
          <xdr:nvSpPr>
            <xdr:cNvPr id="1021" name="Check Box 3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32400</xdr:colOff>
          <xdr:row>120</xdr:row>
          <xdr:rowOff>9360</xdr:rowOff>
        </xdr:from>
        <xdr:to>
          <xdr:col>6</xdr:col>
          <xdr:colOff>25200</xdr:colOff>
          <xdr:row>121</xdr:row>
          <xdr:rowOff>0</xdr:rowOff>
        </xdr:to>
        <xdr:sp>
          <xdr:nvSpPr>
            <xdr:cNvPr id="1022" name="Check Box 3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32400</xdr:colOff>
          <xdr:row>121</xdr:row>
          <xdr:rowOff>0</xdr:rowOff>
        </xdr:from>
        <xdr:to>
          <xdr:col>6</xdr:col>
          <xdr:colOff>9720</xdr:colOff>
          <xdr:row>122</xdr:row>
          <xdr:rowOff>83880</xdr:rowOff>
        </xdr:to>
        <xdr:sp>
          <xdr:nvSpPr>
            <xdr:cNvPr id="1023" name="Check Box 3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13320</xdr:colOff>
          <xdr:row>122</xdr:row>
          <xdr:rowOff>141120</xdr:rowOff>
        </xdr:from>
        <xdr:to>
          <xdr:col>6</xdr:col>
          <xdr:colOff>-3240</xdr:colOff>
          <xdr:row>123</xdr:row>
          <xdr:rowOff>104760</xdr:rowOff>
        </xdr:to>
        <xdr:sp>
          <xdr:nvSpPr>
            <xdr:cNvPr id="1024" name="Check Box 3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41760</xdr:colOff>
          <xdr:row>123</xdr:row>
          <xdr:rowOff>0</xdr:rowOff>
        </xdr:from>
        <xdr:to>
          <xdr:col>6</xdr:col>
          <xdr:colOff>0</xdr:colOff>
          <xdr:row>124</xdr:row>
          <xdr:rowOff>0</xdr:rowOff>
        </xdr:to>
        <xdr:sp>
          <xdr:nvSpPr>
            <xdr:cNvPr id="1025" name="Check Box 3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125</xdr:row>
          <xdr:rowOff>104760</xdr:rowOff>
        </xdr:to>
        <xdr:sp>
          <xdr:nvSpPr>
            <xdr:cNvPr id="1026" name="Check Box 32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41760</xdr:colOff>
          <xdr:row>125</xdr:row>
          <xdr:rowOff>114480</xdr:rowOff>
        </xdr:from>
        <xdr:to>
          <xdr:col>6</xdr:col>
          <xdr:colOff>0</xdr:colOff>
          <xdr:row>126</xdr:row>
          <xdr:rowOff>0</xdr:rowOff>
        </xdr:to>
        <xdr:sp>
          <xdr:nvSpPr>
            <xdr:cNvPr id="1027" name="Check Box 3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41760</xdr:colOff>
          <xdr:row>126</xdr:row>
          <xdr:rowOff>104760</xdr:rowOff>
        </xdr:from>
        <xdr:to>
          <xdr:col>6</xdr:col>
          <xdr:colOff>0</xdr:colOff>
          <xdr:row>127</xdr:row>
          <xdr:rowOff>0</xdr:rowOff>
        </xdr:to>
        <xdr:sp>
          <xdr:nvSpPr>
            <xdr:cNvPr id="1028" name="Check Box 32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41760</xdr:colOff>
          <xdr:row>127</xdr:row>
          <xdr:rowOff>114480</xdr:rowOff>
        </xdr:from>
        <xdr:to>
          <xdr:col>6</xdr:col>
          <xdr:colOff>9360</xdr:colOff>
          <xdr:row>128</xdr:row>
          <xdr:rowOff>0</xdr:rowOff>
        </xdr:to>
        <xdr:sp>
          <xdr:nvSpPr>
            <xdr:cNvPr id="1029" name="Check Box 3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41760</xdr:colOff>
          <xdr:row>128</xdr:row>
          <xdr:rowOff>16200</xdr:rowOff>
        </xdr:from>
        <xdr:to>
          <xdr:col>6</xdr:col>
          <xdr:colOff>0</xdr:colOff>
          <xdr:row>129</xdr:row>
          <xdr:rowOff>9720</xdr:rowOff>
        </xdr:to>
        <xdr:sp>
          <xdr:nvSpPr>
            <xdr:cNvPr id="1030" name="Check Box 3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41760</xdr:colOff>
          <xdr:row>129</xdr:row>
          <xdr:rowOff>0</xdr:rowOff>
        </xdr:from>
        <xdr:to>
          <xdr:col>6</xdr:col>
          <xdr:colOff>34560</xdr:colOff>
          <xdr:row>130</xdr:row>
          <xdr:rowOff>0</xdr:rowOff>
        </xdr:to>
        <xdr:sp>
          <xdr:nvSpPr>
            <xdr:cNvPr id="1031" name="Check Box 3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130</xdr:row>
          <xdr:rowOff>114480</xdr:rowOff>
        </xdr:from>
        <xdr:to>
          <xdr:col>6</xdr:col>
          <xdr:colOff>34920</xdr:colOff>
          <xdr:row>131</xdr:row>
          <xdr:rowOff>114480</xdr:rowOff>
        </xdr:to>
        <xdr:sp>
          <xdr:nvSpPr>
            <xdr:cNvPr id="1032" name="Check Box 3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25200</xdr:colOff>
          <xdr:row>132</xdr:row>
          <xdr:rowOff>0</xdr:rowOff>
        </xdr:to>
        <xdr:sp>
          <xdr:nvSpPr>
            <xdr:cNvPr id="1033" name="Check Box 3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41760</xdr:colOff>
          <xdr:row>135</xdr:row>
          <xdr:rowOff>0</xdr:rowOff>
        </xdr:from>
        <xdr:to>
          <xdr:col>6</xdr:col>
          <xdr:colOff>0</xdr:colOff>
          <xdr:row>136</xdr:row>
          <xdr:rowOff>0</xdr:rowOff>
        </xdr:to>
        <xdr:sp>
          <xdr:nvSpPr>
            <xdr:cNvPr id="1034" name="Check Box 3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32400</xdr:colOff>
          <xdr:row>136</xdr:row>
          <xdr:rowOff>0</xdr:rowOff>
        </xdr:from>
        <xdr:to>
          <xdr:col>6</xdr:col>
          <xdr:colOff>25200</xdr:colOff>
          <xdr:row>137</xdr:row>
          <xdr:rowOff>9360</xdr:rowOff>
        </xdr:to>
        <xdr:sp>
          <xdr:nvSpPr>
            <xdr:cNvPr id="1035" name="Check Box 3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32400</xdr:colOff>
          <xdr:row>137</xdr:row>
          <xdr:rowOff>0</xdr:rowOff>
        </xdr:from>
        <xdr:to>
          <xdr:col>6</xdr:col>
          <xdr:colOff>0</xdr:colOff>
          <xdr:row>138</xdr:row>
          <xdr:rowOff>0</xdr:rowOff>
        </xdr:to>
        <xdr:sp>
          <xdr:nvSpPr>
            <xdr:cNvPr id="1036" name="Check Box 3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138</xdr:row>
          <xdr:rowOff>114480</xdr:rowOff>
        </xdr:from>
        <xdr:to>
          <xdr:col>6</xdr:col>
          <xdr:colOff>0</xdr:colOff>
          <xdr:row>139</xdr:row>
          <xdr:rowOff>0</xdr:rowOff>
        </xdr:to>
        <xdr:sp>
          <xdr:nvSpPr>
            <xdr:cNvPr id="1037" name="Check Box 3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41760</xdr:colOff>
          <xdr:row>133</xdr:row>
          <xdr:rowOff>9360</xdr:rowOff>
        </xdr:from>
        <xdr:to>
          <xdr:col>6</xdr:col>
          <xdr:colOff>25200</xdr:colOff>
          <xdr:row>134</xdr:row>
          <xdr:rowOff>0</xdr:rowOff>
        </xdr:to>
        <xdr:sp>
          <xdr:nvSpPr>
            <xdr:cNvPr id="1038" name="Check Box 3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25200</xdr:colOff>
          <xdr:row>135</xdr:row>
          <xdr:rowOff>146160</xdr:rowOff>
        </xdr:to>
        <xdr:sp>
          <xdr:nvSpPr>
            <xdr:cNvPr id="1039" name="Check Box 3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41760</xdr:colOff>
          <xdr:row>132</xdr:row>
          <xdr:rowOff>0</xdr:rowOff>
        </xdr:from>
        <xdr:to>
          <xdr:col>6</xdr:col>
          <xdr:colOff>34560</xdr:colOff>
          <xdr:row>133</xdr:row>
          <xdr:rowOff>0</xdr:rowOff>
        </xdr:to>
        <xdr:sp>
          <xdr:nvSpPr>
            <xdr:cNvPr id="1040" name="Check Box 3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123840</xdr:colOff>
          <xdr:row>59</xdr:row>
          <xdr:rowOff>76320</xdr:rowOff>
        </xdr:from>
        <xdr:to>
          <xdr:col>2</xdr:col>
          <xdr:colOff>219240</xdr:colOff>
          <xdr:row>61</xdr:row>
          <xdr:rowOff>38160</xdr:rowOff>
        </xdr:to>
        <xdr:sp>
          <xdr:nvSpPr>
            <xdr:cNvPr id="1041" name="Check Box 2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36</xdr:col>
          <xdr:colOff>38160</xdr:colOff>
          <xdr:row>101</xdr:row>
          <xdr:rowOff>95400</xdr:rowOff>
        </xdr:from>
        <xdr:to>
          <xdr:col>37</xdr:col>
          <xdr:colOff>-52200</xdr:colOff>
          <xdr:row>102</xdr:row>
          <xdr:rowOff>102960</xdr:rowOff>
        </xdr:to>
        <xdr:sp>
          <xdr:nvSpPr>
            <xdr:cNvPr id="1042" name="Check Box 3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10440</xdr:colOff>
          <xdr:row>78</xdr:row>
          <xdr:rowOff>38160</xdr:rowOff>
        </xdr:from>
        <xdr:to>
          <xdr:col>2</xdr:col>
          <xdr:colOff>114120</xdr:colOff>
          <xdr:row>80</xdr:row>
          <xdr:rowOff>38160</xdr:rowOff>
        </xdr:to>
        <xdr:sp>
          <xdr:nvSpPr>
            <xdr:cNvPr id="1043" name="Check Box 25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17640</xdr:colOff>
          <xdr:row>98</xdr:row>
          <xdr:rowOff>9360</xdr:rowOff>
        </xdr:from>
        <xdr:to>
          <xdr:col>3</xdr:col>
          <xdr:colOff>95040</xdr:colOff>
          <xdr:row>100</xdr:row>
          <xdr:rowOff>114120</xdr:rowOff>
        </xdr:to>
        <xdr:sp>
          <xdr:nvSpPr>
            <xdr:cNvPr id="1044" name="Check Box 338"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47.xml><?xml version="1.0" encoding="utf-8"?>
<xdr:wsDr xmlns:xdr="http://schemas.openxmlformats.org/drawingml/2006/spreadsheetDrawing" xmlns:a="http://schemas.openxmlformats.org/drawingml/2006/main" xmlns:r="http://schemas.openxmlformats.org/officeDocument/2006/relationships">
  <xdr:twoCellAnchor editAs="absolute">
    <xdr:from>
      <xdr:col>36</xdr:col>
      <xdr:colOff>495360</xdr:colOff>
      <xdr:row>1</xdr:row>
      <xdr:rowOff>93600</xdr:rowOff>
    </xdr:from>
    <xdr:to>
      <xdr:col>42</xdr:col>
      <xdr:colOff>414360</xdr:colOff>
      <xdr:row>5</xdr:row>
      <xdr:rowOff>285480</xdr:rowOff>
    </xdr:to>
    <xdr:sp>
      <xdr:nvSpPr>
        <xdr:cNvPr id="44" name="CustomShape 1"/>
        <xdr:cNvSpPr/>
      </xdr:nvSpPr>
      <xdr:spPr>
        <a:xfrm>
          <a:off x="24869520" y="436320"/>
          <a:ext cx="7824240" cy="1211040"/>
        </a:xfrm>
        <a:prstGeom prst="rect">
          <a:avLst/>
        </a:prstGeom>
        <a:solidFill>
          <a:schemeClr val="bg1"/>
        </a:solidFill>
        <a:ln w="76320">
          <a:solidFill>
            <a:srgbClr val="000000"/>
          </a:solidFill>
          <a:round/>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600" spc="-1" strike="noStrike">
              <a:solidFill>
                <a:srgbClr val="000000"/>
              </a:solidFill>
              <a:latin typeface="Calibri"/>
            </a:rPr>
            <a:t>  </a:t>
          </a:r>
          <a:r>
            <a:rPr b="1" lang="ja-JP" sz="1600" spc="-1" strike="noStrike">
              <a:solidFill>
                <a:srgbClr val="000000"/>
              </a:solidFill>
              <a:latin typeface="Calibri"/>
            </a:rPr>
            <a:t>【</a:t>
          </a:r>
          <a:r>
            <a:rPr b="1" lang="ja-JP" sz="1600" spc="-1" strike="noStrike">
              <a:solidFill>
                <a:srgbClr val="000000"/>
              </a:solidFill>
              <a:latin typeface="Calibri"/>
            </a:rPr>
            <a:t>記入上の注意】</a:t>
          </a:r>
          <a:endParaRPr b="0" lang="en-US" sz="1600" spc="-1" strike="noStrike">
            <a:latin typeface="Times New Roman"/>
          </a:endParaRPr>
        </a:p>
        <a:p>
          <a:pPr>
            <a:lnSpc>
              <a:spcPct val="100000"/>
            </a:lnSpc>
          </a:pPr>
          <a:r>
            <a:rPr b="1" lang="ja-JP" sz="1600" spc="-1" strike="noStrike">
              <a:solidFill>
                <a:srgbClr val="000000"/>
              </a:solidFill>
              <a:latin typeface="Calibri"/>
            </a:rPr>
            <a:t>　・ 記入箇所は   　　　　　 　                                      のセルだけです。</a:t>
          </a:r>
          <a:endParaRPr b="0" lang="en-US" sz="1600" spc="-1" strike="noStrike">
            <a:latin typeface="Times New Roman"/>
          </a:endParaRPr>
        </a:p>
        <a:p>
          <a:pPr>
            <a:lnSpc>
              <a:spcPct val="100000"/>
            </a:lnSpc>
          </a:pPr>
          <a:r>
            <a:rPr b="1" lang="ja-JP" sz="1600" spc="-1" strike="noStrike">
              <a:solidFill>
                <a:srgbClr val="000000"/>
              </a:solidFill>
              <a:latin typeface="Calibri"/>
            </a:rPr>
            <a:t>　　空欄が残っているとエラーになります。</a:t>
          </a:r>
          <a:endParaRPr b="0" lang="en-US" sz="1600" spc="-1" strike="noStrike">
            <a:latin typeface="Times New Roman"/>
          </a:endParaRPr>
        </a:p>
      </xdr:txBody>
    </xdr:sp>
    <xdr:clientData/>
  </xdr:twoCellAnchor>
  <xdr:twoCellAnchor editAs="absolute">
    <xdr:from>
      <xdr:col>38</xdr:col>
      <xdr:colOff>417960</xdr:colOff>
      <xdr:row>3</xdr:row>
      <xdr:rowOff>127080</xdr:rowOff>
    </xdr:from>
    <xdr:to>
      <xdr:col>38</xdr:col>
      <xdr:colOff>1644120</xdr:colOff>
      <xdr:row>4</xdr:row>
      <xdr:rowOff>134280</xdr:rowOff>
    </xdr:to>
    <xdr:sp>
      <xdr:nvSpPr>
        <xdr:cNvPr id="45" name="CustomShape 1"/>
        <xdr:cNvSpPr/>
      </xdr:nvSpPr>
      <xdr:spPr>
        <a:xfrm>
          <a:off x="26683920" y="898560"/>
          <a:ext cx="1226160" cy="273600"/>
        </a:xfrm>
        <a:prstGeom prst="rect">
          <a:avLst/>
        </a:prstGeom>
        <a:solidFill>
          <a:srgbClr val="ffe5ff"/>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600" spc="-1" strike="noStrike">
              <a:latin typeface="Times New Roman"/>
            </a:rPr>
            <a:t>ピンク色</a:t>
          </a:r>
          <a:endParaRPr b="0" lang="en-US" sz="1600" spc="-1" strike="noStrike">
            <a:latin typeface="Times New Roman"/>
          </a:endParaRPr>
        </a:p>
      </xdr:txBody>
    </xdr:sp>
    <xdr:clientData/>
  </xdr:twoCellAnchor>
  <xdr:twoCellAnchor editAs="twoCell">
    <xdr:from>
      <xdr:col>36</xdr:col>
      <xdr:colOff>733680</xdr:colOff>
      <xdr:row>3</xdr:row>
      <xdr:rowOff>26280</xdr:rowOff>
    </xdr:from>
    <xdr:to>
      <xdr:col>36</xdr:col>
      <xdr:colOff>858600</xdr:colOff>
      <xdr:row>4</xdr:row>
      <xdr:rowOff>36720</xdr:rowOff>
    </xdr:to>
    <xdr:sp>
      <xdr:nvSpPr>
        <xdr:cNvPr id="46" name="CustomShape 1"/>
        <xdr:cNvSpPr/>
      </xdr:nvSpPr>
      <xdr:spPr>
        <a:xfrm>
          <a:off x="25107840" y="797760"/>
          <a:ext cx="124920" cy="276840"/>
        </a:xfrm>
        <a:prstGeom prst="rect">
          <a:avLst/>
        </a:prstGeom>
        <a:solidFill>
          <a:schemeClr val="accent6">
            <a:lumMod val="20000"/>
            <a:lumOff val="80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600" spc="-1" strike="noStrike">
              <a:latin typeface="Times New Roman"/>
            </a:rPr>
            <a:t>オレンジ色</a:t>
          </a:r>
          <a:endParaRPr b="0" lang="en-US" sz="1600" spc="-1" strike="noStrike">
            <a:latin typeface="Times New Roman"/>
          </a:endParaRPr>
        </a:p>
      </xdr:txBody>
    </xdr:sp>
    <xdr:clientData/>
  </xdr:twoCellAnchor>
  <xdr:twoCellAnchor editAs="twoCell">
    <xdr:from>
      <xdr:col>38</xdr:col>
      <xdr:colOff>1602720</xdr:colOff>
      <xdr:row>3</xdr:row>
      <xdr:rowOff>134640</xdr:rowOff>
    </xdr:from>
    <xdr:to>
      <xdr:col>39</xdr:col>
      <xdr:colOff>1019160</xdr:colOff>
      <xdr:row>4</xdr:row>
      <xdr:rowOff>145440</xdr:rowOff>
    </xdr:to>
    <xdr:sp>
      <xdr:nvSpPr>
        <xdr:cNvPr id="47" name="CustomShape 1"/>
        <xdr:cNvSpPr/>
      </xdr:nvSpPr>
      <xdr:spPr>
        <a:xfrm>
          <a:off x="27868680" y="906120"/>
          <a:ext cx="1623240" cy="277200"/>
        </a:xfrm>
        <a:prstGeom prst="rect">
          <a:avLst/>
        </a:prstGeom>
        <a:solidFill>
          <a:schemeClr val="accent6">
            <a:lumMod val="20000"/>
            <a:lumOff val="80000"/>
          </a:schemeClr>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600" spc="-1" strike="noStrike">
              <a:latin typeface="Times New Roman"/>
            </a:rPr>
            <a:t>オレンジ色</a:t>
          </a:r>
          <a:endParaRPr b="0" lang="en-US" sz="1600" spc="-1" strike="noStrike">
            <a:latin typeface="Times New Roman"/>
          </a:endParaRPr>
        </a:p>
      </xdr:txBody>
    </xdr:sp>
    <xdr:clientData/>
  </xdr:twoCellAnchor>
</xdr:wsDr>
</file>

<file path=xl/externalLinks/_rels/externalLink2.xml.rels><?xml version="1.0" encoding="UTF-8"?>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Relationship Id="rId7" Type="http://schemas.openxmlformats.org/officeDocument/2006/relationships/ctrlProp" Target="../ctrlProps/ctrlProps6.xml"/><Relationship Id="rId8" Type="http://schemas.openxmlformats.org/officeDocument/2006/relationships/ctrlProp" Target="../ctrlProps/ctrlProps7.xml"/><Relationship Id="rId9" Type="http://schemas.openxmlformats.org/officeDocument/2006/relationships/ctrlProp" Target="../ctrlProps/ctrlProps8.xml"/><Relationship Id="rId10" Type="http://schemas.openxmlformats.org/officeDocument/2006/relationships/ctrlProp" Target="../ctrlProps/ctrlProps9.xml"/><Relationship Id="rId11" Type="http://schemas.openxmlformats.org/officeDocument/2006/relationships/ctrlProp" Target="../ctrlProps/ctrlProps10.xml"/><Relationship Id="rId12" Type="http://schemas.openxmlformats.org/officeDocument/2006/relationships/ctrlProp" Target="../ctrlProps/ctrlProps11.xml"/><Relationship Id="rId13" Type="http://schemas.openxmlformats.org/officeDocument/2006/relationships/ctrlProp" Target="../ctrlProps/ctrlProps12.xml"/><Relationship Id="rId14" Type="http://schemas.openxmlformats.org/officeDocument/2006/relationships/ctrlProp" Target="../ctrlProps/ctrlProps13.xml"/><Relationship Id="rId15" Type="http://schemas.openxmlformats.org/officeDocument/2006/relationships/ctrlProp" Target="../ctrlProps/ctrlProps14.xml"/><Relationship Id="rId16" Type="http://schemas.openxmlformats.org/officeDocument/2006/relationships/ctrlProp" Target="../ctrlProps/ctrlProps15.xml"/><Relationship Id="rId17" Type="http://schemas.openxmlformats.org/officeDocument/2006/relationships/ctrlProp" Target="../ctrlProps/ctrlProps16.xml"/><Relationship Id="rId18" Type="http://schemas.openxmlformats.org/officeDocument/2006/relationships/ctrlProp" Target="../ctrlProps/ctrlProps17.xml"/><Relationship Id="rId19" Type="http://schemas.openxmlformats.org/officeDocument/2006/relationships/ctrlProp" Target="../ctrlProps/ctrlProps18.xml"/><Relationship Id="rId20" Type="http://schemas.openxmlformats.org/officeDocument/2006/relationships/ctrlProp" Target="../ctrlProps/ctrlProps19.xml"/><Relationship Id="rId21" Type="http://schemas.openxmlformats.org/officeDocument/2006/relationships/ctrlProp" Target="../ctrlProps/ctrlProps20.xml"/><Relationship Id="rId22" Type="http://schemas.openxmlformats.org/officeDocument/2006/relationships/ctrlProp" Target="../ctrlProps/ctrlProps21.xml"/><Relationship Id="rId23" Type="http://schemas.openxmlformats.org/officeDocument/2006/relationships/ctrlProp" Target="../ctrlProps/ctrlProps22.xml"/><Relationship Id="rId24" Type="http://schemas.openxmlformats.org/officeDocument/2006/relationships/ctrlProp" Target="../ctrlProps/ctrlProps23.xml"/><Relationship Id="rId25" Type="http://schemas.openxmlformats.org/officeDocument/2006/relationships/ctrlProp" Target="../ctrlProps/ctrlProps24.xml"/><Relationship Id="rId26" Type="http://schemas.openxmlformats.org/officeDocument/2006/relationships/ctrlProp" Target="../ctrlProps/ctrlProps25.xml"/><Relationship Id="rId27" Type="http://schemas.openxmlformats.org/officeDocument/2006/relationships/ctrlProp" Target="../ctrlProps/ctrlProps26.xml"/><Relationship Id="rId28" Type="http://schemas.openxmlformats.org/officeDocument/2006/relationships/ctrlProp" Target="../ctrlProps/ctrlProps27.xml"/><Relationship Id="rId29" Type="http://schemas.openxmlformats.org/officeDocument/2006/relationships/ctrlProp" Target="../ctrlProps/ctrlProps28.xml"/><Relationship Id="rId30" Type="http://schemas.openxmlformats.org/officeDocument/2006/relationships/ctrlProp" Target="../ctrlProps/ctrlProps29.xml"/><Relationship Id="rId31" Type="http://schemas.openxmlformats.org/officeDocument/2006/relationships/ctrlProp" Target="../ctrlProps/ctrlProps30.xml"/><Relationship Id="rId32" Type="http://schemas.openxmlformats.org/officeDocument/2006/relationships/ctrlProp" Target="../ctrlProps/ctrlProps31.xml"/><Relationship Id="rId33" Type="http://schemas.openxmlformats.org/officeDocument/2006/relationships/ctrlProp" Target="../ctrlProps/ctrlProps32.xml"/><Relationship Id="rId34" Type="http://schemas.openxmlformats.org/officeDocument/2006/relationships/ctrlProp" Target="../ctrlProps/ctrlProps33.xml"/><Relationship Id="rId35" Type="http://schemas.openxmlformats.org/officeDocument/2006/relationships/ctrlProp" Target="../ctrlProps/ctrlProps34.xml"/><Relationship Id="rId36" Type="http://schemas.openxmlformats.org/officeDocument/2006/relationships/ctrlProp" Target="../ctrlProps/ctrlProps35.xml"/><Relationship Id="rId37" Type="http://schemas.openxmlformats.org/officeDocument/2006/relationships/ctrlProp" Target="../ctrlProps/ctrlProps36.xml"/><Relationship Id="rId38" Type="http://schemas.openxmlformats.org/officeDocument/2006/relationships/ctrlProp" Target="../ctrlProps/ctrlProps37.xml"/><Relationship Id="rId39" Type="http://schemas.openxmlformats.org/officeDocument/2006/relationships/ctrlProp" Target="../ctrlProps/ctrlProps38.xml"/><Relationship Id="rId40" Type="http://schemas.openxmlformats.org/officeDocument/2006/relationships/ctrlProp" Target="../ctrlProps/ctrlProps39.xml"/><Relationship Id="rId41" Type="http://schemas.openxmlformats.org/officeDocument/2006/relationships/ctrlProp" Target="../ctrlProps/ctrlProps40.xml"/><Relationship Id="rId42" Type="http://schemas.openxmlformats.org/officeDocument/2006/relationships/ctrlProp" Target="../ctrlProps/ctrlProps41.xml"/><Relationship Id="rId43" Type="http://schemas.openxmlformats.org/officeDocument/2006/relationships/ctrlProp" Target="../ctrlProps/ctrlProps42.xml"/><Relationship Id="rId44" Type="http://schemas.openxmlformats.org/officeDocument/2006/relationships/ctrlProp" Target="../ctrlProps/ctrlProps43.xml"/><Relationship Id="rId45" Type="http://schemas.openxmlformats.org/officeDocument/2006/relationships/ctrlProp" Target="../ctrlProps/ctrlProps44.xml"/><Relationship Id="rId46" Type="http://schemas.openxmlformats.org/officeDocument/2006/relationships/ctrlProp" Target="../ctrlProps/ctrlProps45.xml"/><Relationship Id="rId47" Type="http://schemas.openxmlformats.org/officeDocument/2006/relationships/ctrlProp" Target="../ctrlProps/ctrlProps46.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7.xml"/><Relationship Id="rId3"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E138"/>
  <sheetViews>
    <sheetView showFormulas="false" showGridLines="false" showRowColHeaders="true" showZeros="true" rightToLeft="false" tabSelected="true" showOutlineSymbols="true" defaultGridColor="true" view="pageBreakPreview" topLeftCell="A7" colorId="64" zoomScale="100" zoomScaleNormal="100" zoomScalePageLayoutView="100" workbookViewId="0">
      <selection pane="topLeft" activeCell="AJ14" activeCellId="0" sqref="AJ14"/>
    </sheetView>
  </sheetViews>
  <sheetFormatPr defaultColWidth="10.328125" defaultRowHeight="20.15" zeroHeight="false" outlineLevelRow="0" outlineLevelCol="0"/>
  <cols>
    <col collapsed="false" customWidth="true" hidden="false" outlineLevel="0" max="1" min="1" style="1" width="5.33"/>
    <col collapsed="false" customWidth="true" hidden="false" outlineLevel="0" max="2" min="2" style="1" width="12.63"/>
    <col collapsed="false" customWidth="true" hidden="false" outlineLevel="0" max="12" min="3" style="2" width="3.03"/>
    <col collapsed="false" customWidth="true" hidden="false" outlineLevel="0" max="17" min="13" style="2" width="3.24"/>
    <col collapsed="false" customWidth="true" hidden="false" outlineLevel="0" max="22" min="18" style="2" width="3.03"/>
    <col collapsed="false" customWidth="true" hidden="false" outlineLevel="0" max="23" min="23" style="2" width="16.19"/>
    <col collapsed="false" customWidth="true" hidden="false" outlineLevel="0" max="24" min="24" style="2" width="28.72"/>
    <col collapsed="false" customWidth="true" hidden="false" outlineLevel="0" max="25" min="25" style="2" width="35.4"/>
    <col collapsed="false" customWidth="true" hidden="false" outlineLevel="0" max="26" min="26" style="1" width="9.92"/>
    <col collapsed="false" customWidth="true" hidden="false" outlineLevel="0" max="27" min="27" style="1" width="10.44"/>
    <col collapsed="false" customWidth="true" hidden="false" outlineLevel="0" max="28" min="28" style="1" width="8.77"/>
    <col collapsed="false" customWidth="false" hidden="true" outlineLevel="0" max="29" min="29" style="1" width="10.34"/>
    <col collapsed="false" customWidth="false" hidden="false" outlineLevel="0" max="1024" min="30" style="1" width="10.34"/>
  </cols>
  <sheetData>
    <row r="1" s="1" customFormat="true" ht="20.15" hidden="false" customHeight="true" outlineLevel="0" collapsed="false">
      <c r="A1" s="3" t="s">
        <v>0</v>
      </c>
      <c r="AC1" s="1" t="s">
        <v>1</v>
      </c>
    </row>
    <row r="2" s="1" customFormat="true" ht="24.65" hidden="false" customHeight="true" outlineLevel="0" collapsed="false">
      <c r="A2" s="4"/>
    </row>
    <row r="3" s="6" customFormat="true" ht="40.25" hidden="false" customHeight="true" outlineLevel="0" collapsed="false">
      <c r="A3" s="5" t="s">
        <v>2</v>
      </c>
      <c r="B3" s="5"/>
      <c r="C3" s="5"/>
      <c r="D3" s="5"/>
      <c r="E3" s="5"/>
      <c r="F3" s="5"/>
      <c r="G3" s="5"/>
      <c r="H3" s="5"/>
      <c r="I3" s="5"/>
      <c r="J3" s="5"/>
      <c r="K3" s="5"/>
      <c r="L3" s="5"/>
      <c r="M3" s="5"/>
      <c r="N3" s="5"/>
      <c r="O3" s="5"/>
      <c r="P3" s="5"/>
      <c r="Q3" s="5"/>
      <c r="R3" s="5"/>
      <c r="S3" s="5"/>
      <c r="T3" s="5"/>
      <c r="U3" s="5"/>
      <c r="V3" s="5"/>
      <c r="W3" s="5"/>
      <c r="X3" s="5"/>
      <c r="Y3" s="5"/>
      <c r="Z3" s="5"/>
      <c r="AA3" s="5"/>
    </row>
    <row r="4" s="6" customFormat="true" ht="30.75" hidden="false" customHeight="true" outlineLevel="0" collapsed="false">
      <c r="A4" s="7" t="s">
        <v>3</v>
      </c>
      <c r="B4" s="7"/>
      <c r="C4" s="7"/>
      <c r="D4" s="7"/>
      <c r="E4" s="7"/>
      <c r="F4" s="7"/>
      <c r="G4" s="7"/>
      <c r="H4" s="7"/>
      <c r="I4" s="7"/>
      <c r="J4" s="7"/>
      <c r="K4" s="7"/>
      <c r="L4" s="7"/>
      <c r="M4" s="7"/>
      <c r="N4" s="7"/>
      <c r="O4" s="7"/>
      <c r="P4" s="7"/>
      <c r="Q4" s="7"/>
      <c r="R4" s="7"/>
      <c r="S4" s="7"/>
      <c r="T4" s="7"/>
      <c r="U4" s="7"/>
      <c r="V4" s="7"/>
      <c r="W4" s="7"/>
      <c r="X4" s="7"/>
      <c r="Y4" s="7"/>
      <c r="Z4" s="7"/>
      <c r="AA4" s="7"/>
    </row>
    <row r="5" customFormat="false" ht="9.75" hidden="false" customHeight="true" outlineLevel="0" collapsed="false">
      <c r="A5" s="6"/>
      <c r="B5" s="8"/>
      <c r="C5" s="8"/>
      <c r="D5" s="8"/>
      <c r="E5" s="8"/>
      <c r="F5" s="8"/>
      <c r="G5" s="8"/>
      <c r="H5" s="8"/>
      <c r="I5" s="8"/>
      <c r="J5" s="8"/>
      <c r="K5" s="8"/>
      <c r="L5" s="8"/>
      <c r="M5" s="8"/>
      <c r="N5" s="8"/>
      <c r="O5" s="8"/>
      <c r="P5" s="8"/>
      <c r="Q5" s="8"/>
      <c r="R5" s="8"/>
      <c r="S5" s="8"/>
      <c r="T5" s="8"/>
      <c r="U5" s="8"/>
      <c r="V5" s="8"/>
      <c r="W5" s="8"/>
      <c r="X5" s="8"/>
      <c r="Y5" s="8"/>
      <c r="Z5" s="8"/>
      <c r="AA5" s="8"/>
    </row>
    <row r="6" customFormat="false" ht="14.25" hidden="false" customHeight="true" outlineLevel="0" collapsed="false">
      <c r="A6" s="9" t="s">
        <v>4</v>
      </c>
      <c r="B6" s="9"/>
      <c r="C6" s="9"/>
      <c r="D6" s="9"/>
      <c r="E6" s="9"/>
      <c r="F6" s="9"/>
      <c r="G6" s="9"/>
      <c r="H6" s="9"/>
      <c r="I6" s="9"/>
      <c r="J6" s="9"/>
      <c r="K6" s="9"/>
      <c r="L6" s="9"/>
      <c r="M6" s="9"/>
      <c r="N6" s="9"/>
      <c r="O6" s="9"/>
      <c r="P6" s="9"/>
      <c r="Q6" s="9"/>
      <c r="R6" s="9"/>
      <c r="S6" s="9"/>
      <c r="T6" s="9"/>
      <c r="U6" s="9"/>
      <c r="V6" s="9"/>
      <c r="W6" s="9"/>
      <c r="X6" s="9"/>
      <c r="Y6" s="9"/>
      <c r="Z6" s="9"/>
      <c r="AA6" s="10"/>
    </row>
    <row r="7" customFormat="false" ht="20.15" hidden="false" customHeight="true" outlineLevel="0" collapsed="false">
      <c r="A7" s="11"/>
      <c r="B7" s="8"/>
      <c r="C7" s="8"/>
      <c r="D7" s="8"/>
      <c r="E7" s="8"/>
      <c r="F7" s="8"/>
      <c r="G7" s="8"/>
      <c r="H7" s="8"/>
      <c r="I7" s="8"/>
      <c r="J7" s="8"/>
      <c r="K7" s="8"/>
      <c r="L7" s="8"/>
      <c r="M7" s="8"/>
      <c r="N7" s="8"/>
      <c r="O7" s="8"/>
      <c r="P7" s="8"/>
      <c r="Q7" s="8"/>
      <c r="R7" s="8"/>
      <c r="S7" s="8"/>
      <c r="T7" s="8"/>
      <c r="U7" s="8"/>
      <c r="V7" s="8"/>
      <c r="W7" s="8"/>
      <c r="X7" s="8"/>
      <c r="Y7" s="8"/>
      <c r="Z7" s="8"/>
      <c r="AA7" s="8"/>
    </row>
    <row r="8" customFormat="false" ht="20.15" hidden="false" customHeight="true" outlineLevel="0" collapsed="false">
      <c r="A8" s="11"/>
      <c r="B8" s="8"/>
      <c r="C8" s="8"/>
      <c r="D8" s="8"/>
      <c r="E8" s="8"/>
      <c r="F8" s="8"/>
      <c r="G8" s="8"/>
      <c r="H8" s="8"/>
      <c r="I8" s="8"/>
      <c r="J8" s="8"/>
      <c r="K8" s="8"/>
      <c r="L8" s="8"/>
      <c r="M8" s="8"/>
      <c r="N8" s="8"/>
      <c r="O8" s="8"/>
      <c r="P8" s="8"/>
      <c r="Q8" s="8"/>
      <c r="R8" s="8"/>
      <c r="S8" s="8"/>
      <c r="T8" s="8"/>
      <c r="U8" s="8"/>
      <c r="V8" s="8"/>
      <c r="W8" s="8"/>
      <c r="X8" s="8"/>
      <c r="Y8" s="8"/>
      <c r="Z8" s="8"/>
      <c r="AA8" s="8"/>
    </row>
    <row r="9" customFormat="false" ht="20.15" hidden="false" customHeight="true" outlineLevel="0" collapsed="false">
      <c r="A9" s="11"/>
      <c r="B9" s="8"/>
      <c r="C9" s="8"/>
      <c r="D9" s="8"/>
      <c r="E9" s="8"/>
      <c r="F9" s="8"/>
      <c r="G9" s="8"/>
      <c r="H9" s="8"/>
      <c r="I9" s="8"/>
      <c r="J9" s="8"/>
      <c r="K9" s="8"/>
      <c r="L9" s="8"/>
      <c r="M9" s="8"/>
      <c r="N9" s="8"/>
      <c r="O9" s="8"/>
      <c r="P9" s="8"/>
      <c r="Q9" s="8"/>
      <c r="R9" s="8"/>
      <c r="S9" s="8"/>
      <c r="T9" s="8"/>
      <c r="U9" s="8"/>
      <c r="V9" s="8"/>
      <c r="W9" s="8"/>
      <c r="X9" s="8"/>
      <c r="Y9" s="8"/>
      <c r="Z9" s="8"/>
      <c r="AA9" s="8"/>
    </row>
    <row r="10" customFormat="false" ht="20.15" hidden="false" customHeight="true" outlineLevel="0" collapsed="false">
      <c r="A10" s="11"/>
      <c r="B10" s="8"/>
      <c r="C10" s="8"/>
      <c r="D10" s="8"/>
      <c r="E10" s="8"/>
      <c r="F10" s="8"/>
      <c r="G10" s="8"/>
      <c r="H10" s="8"/>
      <c r="I10" s="8"/>
      <c r="J10" s="8"/>
      <c r="K10" s="8"/>
      <c r="L10" s="8"/>
      <c r="M10" s="8"/>
      <c r="N10" s="8"/>
      <c r="O10" s="8"/>
      <c r="P10" s="8"/>
      <c r="Q10" s="8"/>
      <c r="R10" s="8"/>
      <c r="S10" s="8"/>
      <c r="T10" s="8"/>
      <c r="U10" s="8"/>
      <c r="V10" s="8"/>
      <c r="W10" s="8"/>
      <c r="X10" s="8"/>
      <c r="Y10" s="8"/>
      <c r="Z10" s="8"/>
      <c r="AA10" s="8"/>
    </row>
    <row r="11" customFormat="false" ht="20.15" hidden="false" customHeight="true" outlineLevel="0" collapsed="false">
      <c r="A11" s="11"/>
      <c r="B11" s="8"/>
      <c r="C11" s="8"/>
      <c r="D11" s="8"/>
      <c r="E11" s="8"/>
      <c r="F11" s="8"/>
      <c r="G11" s="8"/>
      <c r="H11" s="8"/>
      <c r="I11" s="8"/>
      <c r="J11" s="8"/>
      <c r="K11" s="8"/>
      <c r="L11" s="8"/>
      <c r="M11" s="8"/>
      <c r="N11" s="8"/>
      <c r="O11" s="8"/>
      <c r="P11" s="8"/>
      <c r="Q11" s="8"/>
      <c r="R11" s="8"/>
      <c r="S11" s="8"/>
      <c r="T11" s="8"/>
      <c r="U11" s="8"/>
      <c r="V11" s="8"/>
      <c r="W11" s="8"/>
      <c r="X11" s="8"/>
      <c r="Y11" s="8"/>
      <c r="Z11" s="8"/>
      <c r="AA11" s="8"/>
    </row>
    <row r="12" customFormat="false" ht="20.15" hidden="false" customHeight="true" outlineLevel="0" collapsed="false">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customFormat="false" ht="19.5" hidden="false" customHeight="true" outlineLevel="0" collapsed="false">
      <c r="A13" s="8"/>
      <c r="B13" s="8"/>
      <c r="C13" s="8"/>
      <c r="D13" s="8"/>
      <c r="E13" s="8"/>
      <c r="F13" s="8"/>
      <c r="G13" s="8"/>
      <c r="H13" s="8"/>
      <c r="I13" s="8"/>
      <c r="J13" s="8"/>
      <c r="K13" s="8"/>
      <c r="L13" s="8"/>
      <c r="M13" s="8"/>
      <c r="N13" s="8"/>
      <c r="O13" s="8"/>
      <c r="P13" s="8"/>
      <c r="Q13" s="8"/>
      <c r="R13" s="8"/>
      <c r="S13" s="8"/>
      <c r="T13" s="8"/>
      <c r="U13" s="8"/>
      <c r="V13" s="8"/>
      <c r="W13" s="8"/>
      <c r="X13" s="8"/>
      <c r="Y13" s="8"/>
      <c r="Z13" s="8"/>
      <c r="AA13" s="8"/>
    </row>
    <row r="14" customFormat="false" ht="54.65" hidden="false" customHeight="true" outlineLevel="0" collapsed="false">
      <c r="A14" s="5" t="s">
        <v>5</v>
      </c>
      <c r="B14" s="5"/>
      <c r="C14" s="5"/>
      <c r="D14" s="5"/>
      <c r="E14" s="5"/>
      <c r="F14" s="5"/>
      <c r="G14" s="5"/>
      <c r="H14" s="5"/>
      <c r="I14" s="5"/>
      <c r="J14" s="5"/>
      <c r="K14" s="5"/>
      <c r="L14" s="5"/>
      <c r="M14" s="5"/>
      <c r="N14" s="5"/>
      <c r="O14" s="5"/>
      <c r="P14" s="5"/>
      <c r="Q14" s="5"/>
      <c r="R14" s="5"/>
      <c r="S14" s="5"/>
      <c r="T14" s="5"/>
      <c r="U14" s="5"/>
      <c r="V14" s="5"/>
      <c r="W14" s="5"/>
      <c r="X14" s="5"/>
      <c r="Y14" s="5"/>
      <c r="Z14" s="5"/>
      <c r="AA14" s="5"/>
    </row>
    <row r="15" customFormat="false" ht="10.5" hidden="false" customHeight="true" outlineLevel="0" collapsed="false">
      <c r="A15" s="6"/>
      <c r="B15" s="8"/>
      <c r="C15" s="8"/>
      <c r="D15" s="8"/>
      <c r="E15" s="8"/>
      <c r="F15" s="8"/>
      <c r="G15" s="8"/>
      <c r="H15" s="8"/>
      <c r="I15" s="8"/>
      <c r="J15" s="8"/>
      <c r="K15" s="8"/>
      <c r="L15" s="8"/>
      <c r="M15" s="8"/>
      <c r="N15" s="8"/>
      <c r="O15" s="8"/>
      <c r="P15" s="8"/>
      <c r="Q15" s="8"/>
      <c r="R15" s="8"/>
      <c r="S15" s="8"/>
      <c r="T15" s="8"/>
      <c r="U15" s="8"/>
      <c r="V15" s="8"/>
      <c r="W15" s="8"/>
      <c r="X15" s="8"/>
      <c r="Y15" s="8"/>
      <c r="Z15" s="8"/>
      <c r="AA15" s="8"/>
    </row>
    <row r="16" customFormat="false" ht="19.5" hidden="false" customHeight="true" outlineLevel="0" collapsed="false">
      <c r="A16" s="12" t="s">
        <v>6</v>
      </c>
      <c r="B16" s="8"/>
      <c r="C16" s="8"/>
      <c r="D16" s="8"/>
      <c r="E16" s="8"/>
      <c r="F16" s="8"/>
      <c r="G16" s="8"/>
      <c r="H16" s="8"/>
      <c r="I16" s="8"/>
      <c r="J16" s="8"/>
      <c r="K16" s="8"/>
      <c r="L16" s="8"/>
      <c r="M16" s="8"/>
      <c r="N16" s="8"/>
      <c r="O16" s="8"/>
      <c r="P16" s="8"/>
      <c r="Q16" s="8"/>
      <c r="R16" s="8"/>
      <c r="S16" s="8"/>
      <c r="T16" s="8"/>
      <c r="U16" s="8"/>
      <c r="V16" s="8"/>
      <c r="W16" s="8"/>
      <c r="X16" s="8"/>
      <c r="Y16" s="8"/>
      <c r="Z16" s="8"/>
      <c r="AA16" s="8"/>
    </row>
    <row r="17" customFormat="false" ht="20.15" hidden="false" customHeight="true" outlineLevel="0" collapsed="false">
      <c r="A17" s="8"/>
      <c r="B17" s="6" t="s">
        <v>7</v>
      </c>
      <c r="C17" s="8"/>
      <c r="D17" s="8"/>
      <c r="E17" s="8"/>
      <c r="F17" s="8"/>
      <c r="G17" s="8"/>
      <c r="H17" s="8"/>
      <c r="I17" s="8"/>
      <c r="J17" s="8"/>
      <c r="K17" s="8"/>
      <c r="L17" s="8"/>
      <c r="M17" s="8"/>
      <c r="N17" s="8"/>
      <c r="O17" s="8"/>
      <c r="P17" s="8"/>
      <c r="Q17" s="8"/>
      <c r="R17" s="8"/>
      <c r="S17" s="8"/>
      <c r="T17" s="8"/>
      <c r="U17" s="8"/>
      <c r="V17" s="8"/>
      <c r="W17" s="8"/>
      <c r="X17" s="8"/>
      <c r="Y17" s="8"/>
      <c r="Z17" s="8"/>
      <c r="AA17" s="8"/>
    </row>
    <row r="18" customFormat="false" ht="20.15" hidden="false" customHeight="true" outlineLevel="0" collapsed="false">
      <c r="A18" s="8"/>
      <c r="B18" s="13" t="s">
        <v>8</v>
      </c>
      <c r="C18" s="13"/>
      <c r="D18" s="13"/>
      <c r="E18" s="13"/>
      <c r="F18" s="13"/>
      <c r="G18" s="14"/>
      <c r="H18" s="14"/>
      <c r="I18" s="14"/>
      <c r="J18" s="14"/>
      <c r="K18" s="14"/>
      <c r="L18" s="14"/>
      <c r="M18" s="14"/>
      <c r="N18" s="14"/>
      <c r="O18" s="14"/>
      <c r="P18" s="14"/>
      <c r="Q18" s="8"/>
      <c r="R18" s="8"/>
      <c r="S18" s="8"/>
      <c r="T18" s="8"/>
      <c r="U18" s="8"/>
      <c r="V18" s="8"/>
      <c r="W18" s="8"/>
      <c r="X18" s="8"/>
      <c r="Y18" s="8"/>
      <c r="Z18" s="8"/>
      <c r="AA18" s="8"/>
      <c r="AB18" s="8"/>
      <c r="AC18" s="8"/>
      <c r="AD18" s="8"/>
      <c r="AE18" s="8"/>
    </row>
    <row r="19" customFormat="false" ht="15" hidden="false" customHeight="true" outlineLevel="0" collapsed="false">
      <c r="A19" s="8"/>
      <c r="B19" s="8"/>
      <c r="C19" s="8"/>
      <c r="D19" s="8"/>
      <c r="E19" s="8"/>
      <c r="F19" s="8"/>
      <c r="G19" s="8"/>
      <c r="H19" s="8"/>
      <c r="I19" s="8"/>
      <c r="J19" s="8"/>
      <c r="K19" s="8"/>
      <c r="L19" s="8"/>
      <c r="M19" s="8"/>
      <c r="N19" s="8"/>
      <c r="O19" s="8"/>
      <c r="P19" s="8"/>
      <c r="Q19" s="8"/>
      <c r="R19" s="8"/>
      <c r="S19" s="8"/>
      <c r="T19" s="8"/>
      <c r="U19" s="8"/>
      <c r="V19" s="8"/>
      <c r="W19" s="8"/>
      <c r="X19" s="8"/>
      <c r="Y19" s="8"/>
      <c r="Z19" s="8"/>
      <c r="AA19" s="8"/>
    </row>
    <row r="20" customFormat="false" ht="20.15" hidden="false" customHeight="true" outlineLevel="0" collapsed="false">
      <c r="A20" s="12" t="s">
        <v>9</v>
      </c>
      <c r="B20" s="8"/>
      <c r="C20" s="8"/>
      <c r="D20" s="8"/>
      <c r="E20" s="8"/>
      <c r="F20" s="8"/>
      <c r="G20" s="8"/>
      <c r="H20" s="8"/>
      <c r="I20" s="8"/>
      <c r="J20" s="8"/>
      <c r="K20" s="8"/>
      <c r="L20" s="8"/>
      <c r="M20" s="8"/>
      <c r="N20" s="8"/>
      <c r="O20" s="8"/>
      <c r="P20" s="8"/>
      <c r="Q20" s="8"/>
      <c r="R20" s="8"/>
      <c r="S20" s="8"/>
      <c r="T20" s="8"/>
      <c r="U20" s="8"/>
      <c r="V20" s="8"/>
      <c r="W20" s="8"/>
      <c r="X20" s="8"/>
      <c r="Y20" s="8"/>
      <c r="Z20" s="8"/>
      <c r="AA20" s="8"/>
    </row>
    <row r="21" customFormat="false" ht="20.15" hidden="false" customHeight="true" outlineLevel="0" collapsed="false">
      <c r="A21" s="8"/>
      <c r="B21" s="6" t="s">
        <v>10</v>
      </c>
      <c r="C21" s="8"/>
      <c r="D21" s="8"/>
      <c r="E21" s="8"/>
      <c r="F21" s="8"/>
      <c r="G21" s="8"/>
      <c r="H21" s="8"/>
      <c r="I21" s="8"/>
      <c r="J21" s="8"/>
      <c r="K21" s="8"/>
      <c r="L21" s="8"/>
      <c r="M21" s="8"/>
      <c r="N21" s="8"/>
      <c r="O21" s="8"/>
      <c r="P21" s="8"/>
      <c r="Q21" s="8"/>
      <c r="R21" s="8"/>
      <c r="S21" s="8"/>
      <c r="T21" s="8"/>
      <c r="U21" s="8"/>
      <c r="V21" s="8"/>
      <c r="W21" s="8"/>
      <c r="X21" s="8"/>
      <c r="Y21" s="8"/>
      <c r="Z21" s="8"/>
      <c r="AA21" s="8"/>
    </row>
    <row r="22" customFormat="false" ht="20.15" hidden="false" customHeight="true" outlineLevel="0" collapsed="false">
      <c r="A22" s="8"/>
      <c r="B22" s="15" t="s">
        <v>11</v>
      </c>
      <c r="C22" s="16" t="s">
        <v>12</v>
      </c>
      <c r="D22" s="16"/>
      <c r="E22" s="16"/>
      <c r="F22" s="16"/>
      <c r="G22" s="16"/>
      <c r="H22" s="16"/>
      <c r="I22" s="16"/>
      <c r="J22" s="16"/>
      <c r="K22" s="16"/>
      <c r="L22" s="16"/>
      <c r="M22" s="17"/>
      <c r="N22" s="17"/>
      <c r="O22" s="17"/>
      <c r="P22" s="17"/>
      <c r="Q22" s="17"/>
      <c r="R22" s="17"/>
      <c r="S22" s="17"/>
      <c r="T22" s="17"/>
      <c r="U22" s="17"/>
      <c r="V22" s="17"/>
      <c r="W22" s="17"/>
      <c r="X22" s="17"/>
      <c r="Y22" s="8"/>
      <c r="Z22" s="8"/>
      <c r="AA22" s="8"/>
    </row>
    <row r="23" customFormat="false" ht="20.15" hidden="false" customHeight="true" outlineLevel="0" collapsed="false">
      <c r="A23" s="8"/>
      <c r="B23" s="18"/>
      <c r="C23" s="16" t="s">
        <v>13</v>
      </c>
      <c r="D23" s="16"/>
      <c r="E23" s="16"/>
      <c r="F23" s="16"/>
      <c r="G23" s="16"/>
      <c r="H23" s="16"/>
      <c r="I23" s="16"/>
      <c r="J23" s="16"/>
      <c r="K23" s="16"/>
      <c r="L23" s="16"/>
      <c r="M23" s="19"/>
      <c r="N23" s="19"/>
      <c r="O23" s="19"/>
      <c r="P23" s="19"/>
      <c r="Q23" s="19"/>
      <c r="R23" s="19"/>
      <c r="S23" s="19"/>
      <c r="T23" s="19"/>
      <c r="U23" s="19"/>
      <c r="V23" s="19"/>
      <c r="W23" s="19"/>
      <c r="X23" s="19"/>
      <c r="Y23" s="8"/>
      <c r="Z23" s="8"/>
      <c r="AA23" s="8"/>
      <c r="AC23" s="1" t="s">
        <v>14</v>
      </c>
    </row>
    <row r="24" customFormat="false" ht="20.15" hidden="false" customHeight="true" outlineLevel="0" collapsed="false">
      <c r="A24" s="8"/>
      <c r="B24" s="15" t="s">
        <v>15</v>
      </c>
      <c r="C24" s="16" t="s">
        <v>16</v>
      </c>
      <c r="D24" s="16"/>
      <c r="E24" s="16"/>
      <c r="F24" s="16"/>
      <c r="G24" s="16"/>
      <c r="H24" s="16"/>
      <c r="I24" s="16"/>
      <c r="J24" s="16"/>
      <c r="K24" s="16"/>
      <c r="L24" s="16"/>
      <c r="M24" s="20"/>
      <c r="N24" s="21"/>
      <c r="O24" s="21"/>
      <c r="P24" s="22" t="s">
        <v>17</v>
      </c>
      <c r="Q24" s="21"/>
      <c r="R24" s="21"/>
      <c r="S24" s="21"/>
      <c r="T24" s="23"/>
      <c r="U24" s="24"/>
      <c r="V24" s="25"/>
      <c r="W24" s="25"/>
      <c r="X24" s="25"/>
      <c r="Y24" s="8"/>
      <c r="Z24" s="8"/>
      <c r="AA24" s="8"/>
      <c r="AC24" s="1" t="str">
        <f aca="false">CONCATENATE(M24,N24,O24,P24,Q24,R24,S24,T24)</f>
        <v>－</v>
      </c>
    </row>
    <row r="25" customFormat="false" ht="20.15" hidden="false" customHeight="true" outlineLevel="0" collapsed="false">
      <c r="A25" s="8"/>
      <c r="B25" s="26"/>
      <c r="C25" s="16" t="s">
        <v>18</v>
      </c>
      <c r="D25" s="16"/>
      <c r="E25" s="16"/>
      <c r="F25" s="16"/>
      <c r="G25" s="16"/>
      <c r="H25" s="16"/>
      <c r="I25" s="16"/>
      <c r="J25" s="16"/>
      <c r="K25" s="16"/>
      <c r="L25" s="16"/>
      <c r="M25" s="19"/>
      <c r="N25" s="19"/>
      <c r="O25" s="19"/>
      <c r="P25" s="19"/>
      <c r="Q25" s="19"/>
      <c r="R25" s="19"/>
      <c r="S25" s="19"/>
      <c r="T25" s="19"/>
      <c r="U25" s="19"/>
      <c r="V25" s="19"/>
      <c r="W25" s="19"/>
      <c r="X25" s="19"/>
      <c r="Y25" s="8"/>
      <c r="Z25" s="8"/>
      <c r="AA25" s="8"/>
    </row>
    <row r="26" customFormat="false" ht="20.15" hidden="false" customHeight="true" outlineLevel="0" collapsed="false">
      <c r="A26" s="8"/>
      <c r="B26" s="18"/>
      <c r="C26" s="16" t="s">
        <v>19</v>
      </c>
      <c r="D26" s="16"/>
      <c r="E26" s="16"/>
      <c r="F26" s="16"/>
      <c r="G26" s="16"/>
      <c r="H26" s="16"/>
      <c r="I26" s="16"/>
      <c r="J26" s="16"/>
      <c r="K26" s="16"/>
      <c r="L26" s="16"/>
      <c r="M26" s="19"/>
      <c r="N26" s="19"/>
      <c r="O26" s="19"/>
      <c r="P26" s="19"/>
      <c r="Q26" s="19"/>
      <c r="R26" s="19"/>
      <c r="S26" s="19"/>
      <c r="T26" s="19"/>
      <c r="U26" s="19"/>
      <c r="V26" s="19"/>
      <c r="W26" s="19"/>
      <c r="X26" s="19"/>
      <c r="Y26" s="8"/>
      <c r="Z26" s="8"/>
      <c r="AA26" s="8"/>
    </row>
    <row r="27" customFormat="false" ht="20.15" hidden="false" customHeight="true" outlineLevel="0" collapsed="false">
      <c r="A27" s="8"/>
      <c r="B27" s="15" t="s">
        <v>20</v>
      </c>
      <c r="C27" s="16" t="s">
        <v>21</v>
      </c>
      <c r="D27" s="16"/>
      <c r="E27" s="16"/>
      <c r="F27" s="16"/>
      <c r="G27" s="16"/>
      <c r="H27" s="16"/>
      <c r="I27" s="16"/>
      <c r="J27" s="16"/>
      <c r="K27" s="16"/>
      <c r="L27" s="16"/>
      <c r="M27" s="19"/>
      <c r="N27" s="19"/>
      <c r="O27" s="19"/>
      <c r="P27" s="19"/>
      <c r="Q27" s="19"/>
      <c r="R27" s="19"/>
      <c r="S27" s="19"/>
      <c r="T27" s="19"/>
      <c r="U27" s="19"/>
      <c r="V27" s="19"/>
      <c r="W27" s="19"/>
      <c r="X27" s="19"/>
      <c r="Y27" s="8"/>
      <c r="Z27" s="8"/>
      <c r="AA27" s="8"/>
    </row>
    <row r="28" customFormat="false" ht="20.15" hidden="false" customHeight="true" outlineLevel="0" collapsed="false">
      <c r="A28" s="8"/>
      <c r="B28" s="18"/>
      <c r="C28" s="16" t="s">
        <v>22</v>
      </c>
      <c r="D28" s="16"/>
      <c r="E28" s="16"/>
      <c r="F28" s="16"/>
      <c r="G28" s="16"/>
      <c r="H28" s="16"/>
      <c r="I28" s="16"/>
      <c r="J28" s="16"/>
      <c r="K28" s="16"/>
      <c r="L28" s="16"/>
      <c r="M28" s="27"/>
      <c r="N28" s="27"/>
      <c r="O28" s="27"/>
      <c r="P28" s="27"/>
      <c r="Q28" s="27"/>
      <c r="R28" s="27"/>
      <c r="S28" s="27"/>
      <c r="T28" s="27"/>
      <c r="U28" s="27"/>
      <c r="V28" s="27"/>
      <c r="W28" s="27"/>
      <c r="X28" s="27"/>
      <c r="Y28" s="8"/>
      <c r="Z28" s="8"/>
      <c r="AA28" s="8"/>
    </row>
    <row r="29" customFormat="false" ht="20.15" hidden="false" customHeight="true" outlineLevel="0" collapsed="false">
      <c r="A29" s="8"/>
      <c r="B29" s="28" t="s">
        <v>23</v>
      </c>
      <c r="C29" s="16" t="s">
        <v>12</v>
      </c>
      <c r="D29" s="16"/>
      <c r="E29" s="16"/>
      <c r="F29" s="16"/>
      <c r="G29" s="16"/>
      <c r="H29" s="16"/>
      <c r="I29" s="16"/>
      <c r="J29" s="16"/>
      <c r="K29" s="16"/>
      <c r="L29" s="16"/>
      <c r="M29" s="19"/>
      <c r="N29" s="19"/>
      <c r="O29" s="19"/>
      <c r="P29" s="19"/>
      <c r="Q29" s="19"/>
      <c r="R29" s="19"/>
      <c r="S29" s="19"/>
      <c r="T29" s="19"/>
      <c r="U29" s="19"/>
      <c r="V29" s="19"/>
      <c r="W29" s="19"/>
      <c r="X29" s="19"/>
      <c r="Y29" s="8"/>
      <c r="Z29" s="8"/>
      <c r="AA29" s="8"/>
    </row>
    <row r="30" customFormat="false" ht="20.15" hidden="false" customHeight="true" outlineLevel="0" collapsed="false">
      <c r="A30" s="8"/>
      <c r="B30" s="28"/>
      <c r="C30" s="29" t="s">
        <v>22</v>
      </c>
      <c r="D30" s="29"/>
      <c r="E30" s="29"/>
      <c r="F30" s="29"/>
      <c r="G30" s="29"/>
      <c r="H30" s="29"/>
      <c r="I30" s="29"/>
      <c r="J30" s="29"/>
      <c r="K30" s="29"/>
      <c r="L30" s="29"/>
      <c r="M30" s="19"/>
      <c r="N30" s="19"/>
      <c r="O30" s="19"/>
      <c r="P30" s="19"/>
      <c r="Q30" s="19"/>
      <c r="R30" s="19"/>
      <c r="S30" s="19"/>
      <c r="T30" s="19"/>
      <c r="U30" s="19"/>
      <c r="V30" s="19"/>
      <c r="W30" s="19"/>
      <c r="X30" s="19"/>
      <c r="Y30" s="8"/>
      <c r="Z30" s="8"/>
      <c r="AA30" s="8"/>
    </row>
    <row r="31" customFormat="false" ht="20.15" hidden="false" customHeight="true" outlineLevel="0" collapsed="false">
      <c r="A31" s="8"/>
      <c r="B31" s="15" t="s">
        <v>24</v>
      </c>
      <c r="C31" s="16" t="s">
        <v>25</v>
      </c>
      <c r="D31" s="16"/>
      <c r="E31" s="16"/>
      <c r="F31" s="16"/>
      <c r="G31" s="16"/>
      <c r="H31" s="16"/>
      <c r="I31" s="16"/>
      <c r="J31" s="16"/>
      <c r="K31" s="16"/>
      <c r="L31" s="16"/>
      <c r="M31" s="30"/>
      <c r="N31" s="30"/>
      <c r="O31" s="30"/>
      <c r="P31" s="30"/>
      <c r="Q31" s="30"/>
      <c r="R31" s="30"/>
      <c r="S31" s="30"/>
      <c r="T31" s="30"/>
      <c r="U31" s="30"/>
      <c r="V31" s="30"/>
      <c r="W31" s="30"/>
      <c r="X31" s="30"/>
      <c r="Y31" s="8"/>
      <c r="Z31" s="8"/>
      <c r="AA31" s="8"/>
    </row>
    <row r="32" customFormat="false" ht="20.15" hidden="false" customHeight="true" outlineLevel="0" collapsed="false">
      <c r="A32" s="8"/>
      <c r="B32" s="31"/>
      <c r="C32" s="32" t="s">
        <v>26</v>
      </c>
      <c r="D32" s="32"/>
      <c r="E32" s="32"/>
      <c r="F32" s="32"/>
      <c r="G32" s="32"/>
      <c r="H32" s="32"/>
      <c r="I32" s="32"/>
      <c r="J32" s="32"/>
      <c r="K32" s="32"/>
      <c r="L32" s="32"/>
      <c r="M32" s="33"/>
      <c r="N32" s="33"/>
      <c r="O32" s="33"/>
      <c r="P32" s="33"/>
      <c r="Q32" s="33"/>
      <c r="R32" s="33"/>
      <c r="S32" s="33"/>
      <c r="T32" s="33"/>
      <c r="U32" s="33"/>
      <c r="V32" s="33"/>
      <c r="W32" s="33"/>
      <c r="X32" s="33"/>
      <c r="Y32" s="8"/>
      <c r="Z32" s="8"/>
      <c r="AA32" s="8"/>
    </row>
    <row r="33" customFormat="false" ht="16.5" hidden="false" customHeight="true" outlineLevel="0" collapsed="false">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customFormat="false" ht="20.15" hidden="false" customHeight="true" outlineLevel="0" collapsed="false">
      <c r="A34" s="12" t="s">
        <v>27</v>
      </c>
      <c r="B34" s="8"/>
      <c r="C34" s="8"/>
      <c r="D34" s="8"/>
      <c r="E34" s="8"/>
      <c r="F34" s="8"/>
      <c r="G34" s="8"/>
      <c r="H34" s="8"/>
      <c r="I34" s="8"/>
      <c r="J34" s="8"/>
      <c r="K34" s="8"/>
      <c r="L34" s="8"/>
      <c r="M34" s="8"/>
      <c r="N34" s="8"/>
      <c r="O34" s="8"/>
      <c r="P34" s="8"/>
      <c r="Q34" s="8"/>
      <c r="R34" s="8"/>
      <c r="S34" s="8"/>
      <c r="T34" s="8"/>
      <c r="U34" s="8"/>
      <c r="V34" s="8"/>
      <c r="W34" s="8"/>
      <c r="X34" s="8"/>
      <c r="Y34" s="8"/>
      <c r="Z34" s="8"/>
      <c r="AA34" s="8"/>
    </row>
    <row r="35" customFormat="false" ht="14" hidden="false" customHeight="false" outlineLevel="0" collapsed="false">
      <c r="A35" s="8"/>
      <c r="B35" s="6" t="s">
        <v>28</v>
      </c>
      <c r="C35" s="8"/>
      <c r="D35" s="8"/>
      <c r="E35" s="8"/>
      <c r="F35" s="8"/>
      <c r="G35" s="8"/>
      <c r="H35" s="8"/>
      <c r="I35" s="8"/>
      <c r="J35" s="8"/>
      <c r="K35" s="8"/>
      <c r="L35" s="8"/>
      <c r="M35" s="8"/>
      <c r="N35" s="8"/>
      <c r="O35" s="8"/>
      <c r="P35" s="8"/>
      <c r="Q35" s="8"/>
      <c r="R35" s="8"/>
      <c r="S35" s="8"/>
      <c r="T35" s="8"/>
      <c r="U35" s="8"/>
      <c r="V35" s="8"/>
      <c r="W35" s="8"/>
      <c r="X35" s="34"/>
      <c r="Y35" s="8"/>
      <c r="Z35" s="8"/>
      <c r="AA35" s="8"/>
    </row>
    <row r="36" customFormat="false" ht="13" hidden="false" customHeight="false" outlineLevel="0" collapsed="false">
      <c r="A36" s="8"/>
      <c r="B36" s="35"/>
      <c r="C36" s="36"/>
      <c r="D36" s="36"/>
      <c r="E36" s="36"/>
      <c r="F36" s="36"/>
      <c r="G36" s="36"/>
      <c r="H36" s="36"/>
      <c r="I36" s="36"/>
      <c r="J36" s="36"/>
      <c r="K36" s="36"/>
      <c r="L36" s="36"/>
      <c r="M36" s="36"/>
      <c r="N36" s="36"/>
      <c r="O36" s="36"/>
      <c r="P36" s="36"/>
      <c r="Q36" s="36"/>
      <c r="R36" s="36"/>
      <c r="S36" s="36"/>
      <c r="T36" s="36"/>
      <c r="U36" s="36"/>
      <c r="V36" s="36"/>
      <c r="W36" s="36"/>
      <c r="X36" s="36"/>
      <c r="Y36" s="36"/>
      <c r="Z36" s="36"/>
      <c r="AA36" s="36"/>
    </row>
    <row r="37" customFormat="false" ht="28.5" hidden="false" customHeight="true" outlineLevel="0" collapsed="false">
      <c r="A37" s="8"/>
      <c r="B37" s="13" t="s">
        <v>29</v>
      </c>
      <c r="C37" s="37" t="s">
        <v>30</v>
      </c>
      <c r="D37" s="37"/>
      <c r="E37" s="37"/>
      <c r="F37" s="37"/>
      <c r="G37" s="37"/>
      <c r="H37" s="37"/>
      <c r="I37" s="37"/>
      <c r="J37" s="37"/>
      <c r="K37" s="37"/>
      <c r="L37" s="37"/>
      <c r="M37" s="37" t="s">
        <v>31</v>
      </c>
      <c r="N37" s="37"/>
      <c r="O37" s="37"/>
      <c r="P37" s="37"/>
      <c r="Q37" s="37"/>
      <c r="R37" s="13" t="s">
        <v>32</v>
      </c>
      <c r="S37" s="13"/>
      <c r="T37" s="13"/>
      <c r="U37" s="13"/>
      <c r="V37" s="13"/>
      <c r="W37" s="13"/>
      <c r="X37" s="37" t="s">
        <v>33</v>
      </c>
      <c r="Y37" s="37" t="s">
        <v>34</v>
      </c>
      <c r="Z37" s="38" t="s">
        <v>35</v>
      </c>
      <c r="AA37" s="39"/>
    </row>
    <row r="38" customFormat="false" ht="28.5" hidden="false" customHeight="true" outlineLevel="0" collapsed="false">
      <c r="A38" s="8"/>
      <c r="B38" s="13"/>
      <c r="C38" s="37"/>
      <c r="D38" s="37"/>
      <c r="E38" s="37"/>
      <c r="F38" s="37"/>
      <c r="G38" s="37"/>
      <c r="H38" s="37"/>
      <c r="I38" s="37"/>
      <c r="J38" s="37"/>
      <c r="K38" s="37"/>
      <c r="L38" s="37"/>
      <c r="M38" s="37"/>
      <c r="N38" s="37"/>
      <c r="O38" s="37"/>
      <c r="P38" s="37"/>
      <c r="Q38" s="37"/>
      <c r="R38" s="40" t="s">
        <v>36</v>
      </c>
      <c r="S38" s="40"/>
      <c r="T38" s="40"/>
      <c r="U38" s="40"/>
      <c r="V38" s="40"/>
      <c r="W38" s="37" t="s">
        <v>37</v>
      </c>
      <c r="X38" s="37"/>
      <c r="Y38" s="37"/>
      <c r="Z38" s="38"/>
      <c r="AA38" s="34"/>
    </row>
    <row r="39" customFormat="false" ht="33.9" hidden="false" customHeight="true" outlineLevel="0" collapsed="false">
      <c r="A39" s="8"/>
      <c r="B39" s="41" t="n">
        <v>1</v>
      </c>
      <c r="C39" s="42"/>
      <c r="D39" s="42"/>
      <c r="E39" s="42"/>
      <c r="F39" s="42"/>
      <c r="G39" s="42"/>
      <c r="H39" s="42"/>
      <c r="I39" s="42"/>
      <c r="J39" s="42"/>
      <c r="K39" s="42"/>
      <c r="L39" s="42"/>
      <c r="M39" s="43"/>
      <c r="N39" s="43"/>
      <c r="O39" s="43"/>
      <c r="P39" s="43"/>
      <c r="Q39" s="43"/>
      <c r="R39" s="44"/>
      <c r="S39" s="44"/>
      <c r="T39" s="44"/>
      <c r="U39" s="44"/>
      <c r="V39" s="44"/>
      <c r="W39" s="45"/>
      <c r="X39" s="45"/>
      <c r="Y39" s="46"/>
      <c r="Z39" s="47" t="e">
        <f aca="false">IFERROR(VLOOKUP(Y39, 【参考】数式用!$A$2:$B$48, 2, FALSE), "")))</f>
        <v>#N/A</v>
      </c>
      <c r="AA39" s="48"/>
    </row>
    <row r="40" customFormat="false" ht="33.9" hidden="false" customHeight="true" outlineLevel="0" collapsed="false">
      <c r="A40" s="8"/>
      <c r="B40" s="49" t="n">
        <f aca="false">B39+1</f>
        <v>2</v>
      </c>
      <c r="C40" s="50"/>
      <c r="D40" s="50"/>
      <c r="E40" s="50"/>
      <c r="F40" s="50"/>
      <c r="G40" s="50"/>
      <c r="H40" s="50"/>
      <c r="I40" s="50"/>
      <c r="J40" s="50"/>
      <c r="K40" s="50"/>
      <c r="L40" s="50"/>
      <c r="M40" s="51"/>
      <c r="N40" s="51"/>
      <c r="O40" s="51"/>
      <c r="P40" s="51"/>
      <c r="Q40" s="51"/>
      <c r="R40" s="44"/>
      <c r="S40" s="44"/>
      <c r="T40" s="44"/>
      <c r="U40" s="44"/>
      <c r="V40" s="44"/>
      <c r="W40" s="45"/>
      <c r="X40" s="51"/>
      <c r="Y40" s="52"/>
      <c r="Z40" s="47" t="e">
        <f aca="false">IFERROR(VLOOKUP(Y40, 【参考】数式用!$A$2:$B$48, 2, FALSE), "")))</f>
        <v>#N/A</v>
      </c>
      <c r="AA40" s="48"/>
    </row>
    <row r="41" customFormat="false" ht="33.9" hidden="false" customHeight="true" outlineLevel="0" collapsed="false">
      <c r="A41" s="8"/>
      <c r="B41" s="49" t="n">
        <f aca="false">B40+1</f>
        <v>3</v>
      </c>
      <c r="C41" s="50"/>
      <c r="D41" s="50"/>
      <c r="E41" s="50"/>
      <c r="F41" s="50"/>
      <c r="G41" s="50"/>
      <c r="H41" s="50"/>
      <c r="I41" s="50"/>
      <c r="J41" s="50"/>
      <c r="K41" s="50"/>
      <c r="L41" s="50"/>
      <c r="M41" s="53"/>
      <c r="N41" s="53"/>
      <c r="O41" s="53"/>
      <c r="P41" s="53"/>
      <c r="Q41" s="53"/>
      <c r="R41" s="44"/>
      <c r="S41" s="44"/>
      <c r="T41" s="44"/>
      <c r="U41" s="44"/>
      <c r="V41" s="44"/>
      <c r="W41" s="45"/>
      <c r="X41" s="51"/>
      <c r="Y41" s="52"/>
      <c r="Z41" s="47" t="e">
        <f aca="false">IFERROR(VLOOKUP(Y41, 【参考】数式用!$A$2:$B$48, 2, FALSE), "")))</f>
        <v>#N/A</v>
      </c>
      <c r="AA41" s="48"/>
    </row>
    <row r="42" customFormat="false" ht="33.9" hidden="false" customHeight="true" outlineLevel="0" collapsed="false">
      <c r="A42" s="8"/>
      <c r="B42" s="49" t="n">
        <f aca="false">B41+1</f>
        <v>4</v>
      </c>
      <c r="C42" s="50"/>
      <c r="D42" s="50"/>
      <c r="E42" s="50"/>
      <c r="F42" s="50"/>
      <c r="G42" s="50"/>
      <c r="H42" s="50"/>
      <c r="I42" s="50"/>
      <c r="J42" s="50"/>
      <c r="K42" s="50"/>
      <c r="L42" s="50"/>
      <c r="M42" s="53"/>
      <c r="N42" s="53"/>
      <c r="O42" s="53"/>
      <c r="P42" s="53"/>
      <c r="Q42" s="53"/>
      <c r="R42" s="44"/>
      <c r="S42" s="44"/>
      <c r="T42" s="44"/>
      <c r="U42" s="44"/>
      <c r="V42" s="44"/>
      <c r="W42" s="45"/>
      <c r="X42" s="51"/>
      <c r="Y42" s="52"/>
      <c r="Z42" s="47" t="e">
        <f aca="false">IFERROR(VLOOKUP(Y42, 【参考】数式用!$A$2:$B$48, 2, FALSE), "")))</f>
        <v>#N/A</v>
      </c>
      <c r="AA42" s="48"/>
    </row>
    <row r="43" customFormat="false" ht="33.9" hidden="false" customHeight="true" outlineLevel="0" collapsed="false">
      <c r="A43" s="8"/>
      <c r="B43" s="49" t="n">
        <f aca="false">B42+1</f>
        <v>5</v>
      </c>
      <c r="C43" s="50"/>
      <c r="D43" s="50"/>
      <c r="E43" s="50"/>
      <c r="F43" s="50"/>
      <c r="G43" s="50"/>
      <c r="H43" s="50"/>
      <c r="I43" s="50"/>
      <c r="J43" s="50"/>
      <c r="K43" s="50"/>
      <c r="L43" s="50"/>
      <c r="M43" s="53"/>
      <c r="N43" s="53"/>
      <c r="O43" s="53"/>
      <c r="P43" s="53"/>
      <c r="Q43" s="53"/>
      <c r="R43" s="44"/>
      <c r="S43" s="44"/>
      <c r="T43" s="44"/>
      <c r="U43" s="44"/>
      <c r="V43" s="44"/>
      <c r="W43" s="45"/>
      <c r="X43" s="51"/>
      <c r="Y43" s="52"/>
      <c r="Z43" s="47" t="e">
        <f aca="false">IFERROR(VLOOKUP(Y43, 【参考】数式用!$A$2:$B$48, 2, FALSE), "")))</f>
        <v>#N/A</v>
      </c>
      <c r="AA43" s="48"/>
    </row>
    <row r="44" customFormat="false" ht="33.9" hidden="false" customHeight="true" outlineLevel="0" collapsed="false">
      <c r="A44" s="8"/>
      <c r="B44" s="49" t="n">
        <f aca="false">B43+1</f>
        <v>6</v>
      </c>
      <c r="C44" s="50"/>
      <c r="D44" s="50"/>
      <c r="E44" s="50"/>
      <c r="F44" s="50"/>
      <c r="G44" s="50"/>
      <c r="H44" s="50"/>
      <c r="I44" s="50"/>
      <c r="J44" s="50"/>
      <c r="K44" s="50"/>
      <c r="L44" s="50"/>
      <c r="M44" s="53"/>
      <c r="N44" s="53"/>
      <c r="O44" s="53"/>
      <c r="P44" s="53"/>
      <c r="Q44" s="53"/>
      <c r="R44" s="44"/>
      <c r="S44" s="44"/>
      <c r="T44" s="44"/>
      <c r="U44" s="44"/>
      <c r="V44" s="44"/>
      <c r="W44" s="45"/>
      <c r="X44" s="51"/>
      <c r="Y44" s="52"/>
      <c r="Z44" s="47" t="e">
        <f aca="false">IFERROR(VLOOKUP(Y44, 【参考】数式用!$A$2:$B$48, 2, FALSE), "")))</f>
        <v>#N/A</v>
      </c>
      <c r="AA44" s="48"/>
    </row>
    <row r="45" customFormat="false" ht="33.9" hidden="false" customHeight="true" outlineLevel="0" collapsed="false">
      <c r="A45" s="8"/>
      <c r="B45" s="49" t="n">
        <f aca="false">B44+1</f>
        <v>7</v>
      </c>
      <c r="C45" s="50"/>
      <c r="D45" s="50"/>
      <c r="E45" s="50"/>
      <c r="F45" s="50"/>
      <c r="G45" s="50"/>
      <c r="H45" s="50"/>
      <c r="I45" s="50"/>
      <c r="J45" s="50"/>
      <c r="K45" s="50"/>
      <c r="L45" s="50"/>
      <c r="M45" s="53"/>
      <c r="N45" s="53"/>
      <c r="O45" s="53"/>
      <c r="P45" s="53"/>
      <c r="Q45" s="53"/>
      <c r="R45" s="44"/>
      <c r="S45" s="44"/>
      <c r="T45" s="44"/>
      <c r="U45" s="44"/>
      <c r="V45" s="44"/>
      <c r="W45" s="45"/>
      <c r="X45" s="51"/>
      <c r="Y45" s="54"/>
      <c r="Z45" s="47" t="e">
        <f aca="false">IFERROR(VLOOKUP(Y45, 【参考】数式用!$A$2:$B$48, 2, FALSE), "")))</f>
        <v>#N/A</v>
      </c>
      <c r="AA45" s="48"/>
    </row>
    <row r="46" customFormat="false" ht="33.9" hidden="false" customHeight="true" outlineLevel="0" collapsed="false">
      <c r="A46" s="8"/>
      <c r="B46" s="49" t="n">
        <f aca="false">B45+1</f>
        <v>8</v>
      </c>
      <c r="C46" s="50"/>
      <c r="D46" s="50"/>
      <c r="E46" s="50"/>
      <c r="F46" s="50"/>
      <c r="G46" s="50"/>
      <c r="H46" s="50"/>
      <c r="I46" s="50"/>
      <c r="J46" s="50"/>
      <c r="K46" s="50"/>
      <c r="L46" s="50"/>
      <c r="M46" s="53"/>
      <c r="N46" s="53"/>
      <c r="O46" s="53"/>
      <c r="P46" s="53"/>
      <c r="Q46" s="53"/>
      <c r="R46" s="44"/>
      <c r="S46" s="44"/>
      <c r="T46" s="44"/>
      <c r="U46" s="44"/>
      <c r="V46" s="44"/>
      <c r="W46" s="45"/>
      <c r="X46" s="51"/>
      <c r="Y46" s="54"/>
      <c r="Z46" s="47" t="e">
        <f aca="false">IFERROR(VLOOKUP(Y46, 【参考】数式用!$A$2:$B$48, 2, FALSE), "")))</f>
        <v>#N/A</v>
      </c>
      <c r="AA46" s="48"/>
    </row>
    <row r="47" customFormat="false" ht="33.9" hidden="false" customHeight="true" outlineLevel="0" collapsed="false">
      <c r="A47" s="8"/>
      <c r="B47" s="49" t="n">
        <f aca="false">B46+1</f>
        <v>9</v>
      </c>
      <c r="C47" s="50"/>
      <c r="D47" s="50"/>
      <c r="E47" s="50"/>
      <c r="F47" s="50"/>
      <c r="G47" s="50"/>
      <c r="H47" s="50"/>
      <c r="I47" s="50"/>
      <c r="J47" s="50"/>
      <c r="K47" s="50"/>
      <c r="L47" s="50"/>
      <c r="M47" s="53"/>
      <c r="N47" s="53"/>
      <c r="O47" s="53"/>
      <c r="P47" s="53"/>
      <c r="Q47" s="53"/>
      <c r="R47" s="44"/>
      <c r="S47" s="44"/>
      <c r="T47" s="44"/>
      <c r="U47" s="44"/>
      <c r="V47" s="44"/>
      <c r="W47" s="45"/>
      <c r="X47" s="51"/>
      <c r="Y47" s="52"/>
      <c r="Z47" s="47" t="e">
        <f aca="false">IFERROR(VLOOKUP(Y47, 【参考】数式用!$A$2:$B$48, 2, FALSE), "")))</f>
        <v>#N/A</v>
      </c>
      <c r="AA47" s="48"/>
    </row>
    <row r="48" customFormat="false" ht="33.9" hidden="false" customHeight="true" outlineLevel="0" collapsed="false">
      <c r="A48" s="8"/>
      <c r="B48" s="49" t="n">
        <f aca="false">B47+1</f>
        <v>10</v>
      </c>
      <c r="C48" s="50"/>
      <c r="D48" s="50"/>
      <c r="E48" s="50"/>
      <c r="F48" s="50"/>
      <c r="G48" s="50"/>
      <c r="H48" s="50"/>
      <c r="I48" s="50"/>
      <c r="J48" s="50"/>
      <c r="K48" s="50"/>
      <c r="L48" s="50"/>
      <c r="M48" s="53"/>
      <c r="N48" s="53"/>
      <c r="O48" s="53"/>
      <c r="P48" s="53"/>
      <c r="Q48" s="53"/>
      <c r="R48" s="44"/>
      <c r="S48" s="44"/>
      <c r="T48" s="44"/>
      <c r="U48" s="44"/>
      <c r="V48" s="44"/>
      <c r="W48" s="45"/>
      <c r="X48" s="51"/>
      <c r="Y48" s="54"/>
      <c r="Z48" s="47" t="e">
        <f aca="false">IFERROR(VLOOKUP(Y48, 【参考】数式用!$A$2:$B$48, 2, FALSE), "")))</f>
        <v>#N/A</v>
      </c>
      <c r="AA48" s="48"/>
    </row>
    <row r="49" customFormat="false" ht="33.9" hidden="false" customHeight="true" outlineLevel="0" collapsed="false">
      <c r="A49" s="8"/>
      <c r="B49" s="49" t="n">
        <f aca="false">B48+1</f>
        <v>11</v>
      </c>
      <c r="C49" s="50"/>
      <c r="D49" s="50"/>
      <c r="E49" s="50"/>
      <c r="F49" s="50"/>
      <c r="G49" s="50"/>
      <c r="H49" s="50"/>
      <c r="I49" s="50"/>
      <c r="J49" s="50"/>
      <c r="K49" s="50"/>
      <c r="L49" s="50"/>
      <c r="M49" s="53"/>
      <c r="N49" s="53"/>
      <c r="O49" s="53"/>
      <c r="P49" s="53"/>
      <c r="Q49" s="53"/>
      <c r="R49" s="44"/>
      <c r="S49" s="44"/>
      <c r="T49" s="44"/>
      <c r="U49" s="44"/>
      <c r="V49" s="44"/>
      <c r="W49" s="45"/>
      <c r="X49" s="51"/>
      <c r="Y49" s="52"/>
      <c r="Z49" s="47" t="e">
        <f aca="false">IFERROR(VLOOKUP(Y49, 【参考】数式用!$A$2:$B$48, 2, FALSE), "")))</f>
        <v>#N/A</v>
      </c>
      <c r="AA49" s="48"/>
    </row>
    <row r="50" customFormat="false" ht="33.9" hidden="false" customHeight="true" outlineLevel="0" collapsed="false">
      <c r="A50" s="8"/>
      <c r="B50" s="49" t="n">
        <f aca="false">B49+1</f>
        <v>12</v>
      </c>
      <c r="C50" s="50"/>
      <c r="D50" s="50"/>
      <c r="E50" s="50"/>
      <c r="F50" s="50"/>
      <c r="G50" s="50"/>
      <c r="H50" s="50"/>
      <c r="I50" s="50"/>
      <c r="J50" s="50"/>
      <c r="K50" s="50"/>
      <c r="L50" s="50"/>
      <c r="M50" s="53"/>
      <c r="N50" s="53"/>
      <c r="O50" s="53"/>
      <c r="P50" s="53"/>
      <c r="Q50" s="53"/>
      <c r="R50" s="44"/>
      <c r="S50" s="44"/>
      <c r="T50" s="44"/>
      <c r="U50" s="44"/>
      <c r="V50" s="44"/>
      <c r="W50" s="45"/>
      <c r="X50" s="51"/>
      <c r="Y50" s="52"/>
      <c r="Z50" s="47" t="e">
        <f aca="false">IFERROR(VLOOKUP(Y50, 【参考】数式用!$A$2:$B$48, 2, FALSE), "")))</f>
        <v>#N/A</v>
      </c>
      <c r="AA50" s="48"/>
    </row>
    <row r="51" customFormat="false" ht="33.9" hidden="false" customHeight="true" outlineLevel="0" collapsed="false">
      <c r="A51" s="8"/>
      <c r="B51" s="49" t="n">
        <f aca="false">B50+1</f>
        <v>13</v>
      </c>
      <c r="C51" s="55"/>
      <c r="D51" s="55"/>
      <c r="E51" s="55"/>
      <c r="F51" s="55"/>
      <c r="G51" s="55"/>
      <c r="H51" s="55"/>
      <c r="I51" s="55"/>
      <c r="J51" s="55"/>
      <c r="K51" s="55"/>
      <c r="L51" s="55"/>
      <c r="M51" s="53"/>
      <c r="N51" s="53"/>
      <c r="O51" s="53"/>
      <c r="P51" s="53"/>
      <c r="Q51" s="53"/>
      <c r="R51" s="44"/>
      <c r="S51" s="44"/>
      <c r="T51" s="44"/>
      <c r="U51" s="44"/>
      <c r="V51" s="44"/>
      <c r="W51" s="45"/>
      <c r="X51" s="51"/>
      <c r="Y51" s="52"/>
      <c r="Z51" s="47" t="e">
        <f aca="false">IFERROR(VLOOKUP(Y51, 【参考】数式用!$A$2:$B$48, 2, FALSE), "")))</f>
        <v>#N/A</v>
      </c>
      <c r="AA51" s="48"/>
    </row>
    <row r="52" customFormat="false" ht="33.9" hidden="false" customHeight="true" outlineLevel="0" collapsed="false">
      <c r="A52" s="8"/>
      <c r="B52" s="49" t="n">
        <f aca="false">B51+1</f>
        <v>14</v>
      </c>
      <c r="C52" s="55"/>
      <c r="D52" s="55"/>
      <c r="E52" s="55"/>
      <c r="F52" s="55"/>
      <c r="G52" s="55"/>
      <c r="H52" s="55"/>
      <c r="I52" s="55"/>
      <c r="J52" s="55"/>
      <c r="K52" s="55"/>
      <c r="L52" s="55"/>
      <c r="M52" s="53"/>
      <c r="N52" s="53"/>
      <c r="O52" s="53"/>
      <c r="P52" s="53"/>
      <c r="Q52" s="53"/>
      <c r="R52" s="44"/>
      <c r="S52" s="44"/>
      <c r="T52" s="44"/>
      <c r="U52" s="44"/>
      <c r="V52" s="44"/>
      <c r="W52" s="45"/>
      <c r="X52" s="51"/>
      <c r="Y52" s="52"/>
      <c r="Z52" s="47" t="e">
        <f aca="false">IFERROR(VLOOKUP(Y52, 【参考】数式用!$A$2:$B$48, 2, FALSE), "")))</f>
        <v>#N/A</v>
      </c>
      <c r="AA52" s="48"/>
    </row>
    <row r="53" customFormat="false" ht="33.9" hidden="false" customHeight="true" outlineLevel="0" collapsed="false">
      <c r="A53" s="8"/>
      <c r="B53" s="49" t="n">
        <f aca="false">B52+1</f>
        <v>15</v>
      </c>
      <c r="C53" s="55"/>
      <c r="D53" s="55"/>
      <c r="E53" s="55"/>
      <c r="F53" s="55"/>
      <c r="G53" s="55"/>
      <c r="H53" s="55"/>
      <c r="I53" s="55"/>
      <c r="J53" s="55"/>
      <c r="K53" s="55"/>
      <c r="L53" s="55"/>
      <c r="M53" s="53"/>
      <c r="N53" s="53"/>
      <c r="O53" s="53"/>
      <c r="P53" s="53"/>
      <c r="Q53" s="53"/>
      <c r="R53" s="44"/>
      <c r="S53" s="44"/>
      <c r="T53" s="44"/>
      <c r="U53" s="44"/>
      <c r="V53" s="44"/>
      <c r="W53" s="45"/>
      <c r="X53" s="51"/>
      <c r="Y53" s="52"/>
      <c r="Z53" s="47" t="e">
        <f aca="false">IFERROR(VLOOKUP(Y53, 【参考】数式用!$A$2:$B$48, 2, FALSE), "")))</f>
        <v>#N/A</v>
      </c>
      <c r="AA53" s="48"/>
    </row>
    <row r="54" customFormat="false" ht="33.9" hidden="false" customHeight="true" outlineLevel="0" collapsed="false">
      <c r="A54" s="8"/>
      <c r="B54" s="49" t="n">
        <f aca="false">B53+1</f>
        <v>16</v>
      </c>
      <c r="C54" s="55"/>
      <c r="D54" s="55"/>
      <c r="E54" s="55"/>
      <c r="F54" s="55"/>
      <c r="G54" s="55"/>
      <c r="H54" s="55"/>
      <c r="I54" s="55"/>
      <c r="J54" s="55"/>
      <c r="K54" s="55"/>
      <c r="L54" s="55"/>
      <c r="M54" s="53"/>
      <c r="N54" s="53"/>
      <c r="O54" s="53"/>
      <c r="P54" s="53"/>
      <c r="Q54" s="53"/>
      <c r="R54" s="44"/>
      <c r="S54" s="44"/>
      <c r="T54" s="44"/>
      <c r="U54" s="44"/>
      <c r="V54" s="44"/>
      <c r="W54" s="45"/>
      <c r="X54" s="51"/>
      <c r="Y54" s="52"/>
      <c r="Z54" s="47" t="e">
        <f aca="false">IFERROR(VLOOKUP(Y54, 【参考】数式用!$A$2:$B$48, 2, FALSE), "")))</f>
        <v>#N/A</v>
      </c>
      <c r="AA54" s="48"/>
    </row>
    <row r="55" customFormat="false" ht="33.9" hidden="false" customHeight="true" outlineLevel="0" collapsed="false">
      <c r="A55" s="8"/>
      <c r="B55" s="49" t="n">
        <f aca="false">B54+1</f>
        <v>17</v>
      </c>
      <c r="C55" s="55"/>
      <c r="D55" s="55"/>
      <c r="E55" s="55"/>
      <c r="F55" s="55"/>
      <c r="G55" s="55"/>
      <c r="H55" s="55"/>
      <c r="I55" s="55"/>
      <c r="J55" s="55"/>
      <c r="K55" s="55"/>
      <c r="L55" s="55"/>
      <c r="M55" s="53"/>
      <c r="N55" s="53"/>
      <c r="O55" s="53"/>
      <c r="P55" s="53"/>
      <c r="Q55" s="53"/>
      <c r="R55" s="44"/>
      <c r="S55" s="44"/>
      <c r="T55" s="44"/>
      <c r="U55" s="44"/>
      <c r="V55" s="44"/>
      <c r="W55" s="45"/>
      <c r="X55" s="51"/>
      <c r="Y55" s="52"/>
      <c r="Z55" s="47" t="e">
        <f aca="false">IFERROR(VLOOKUP(Y55, 【参考】数式用!$A$2:$B$48, 2, FALSE), "")))</f>
        <v>#N/A</v>
      </c>
      <c r="AA55" s="48"/>
    </row>
    <row r="56" customFormat="false" ht="33.9" hidden="false" customHeight="true" outlineLevel="0" collapsed="false">
      <c r="A56" s="8"/>
      <c r="B56" s="49" t="n">
        <f aca="false">B55+1</f>
        <v>18</v>
      </c>
      <c r="C56" s="55"/>
      <c r="D56" s="55"/>
      <c r="E56" s="55"/>
      <c r="F56" s="55"/>
      <c r="G56" s="55"/>
      <c r="H56" s="55"/>
      <c r="I56" s="55"/>
      <c r="J56" s="55"/>
      <c r="K56" s="55"/>
      <c r="L56" s="55"/>
      <c r="M56" s="53"/>
      <c r="N56" s="53"/>
      <c r="O56" s="53"/>
      <c r="P56" s="53"/>
      <c r="Q56" s="53"/>
      <c r="R56" s="44"/>
      <c r="S56" s="44"/>
      <c r="T56" s="44"/>
      <c r="U56" s="44"/>
      <c r="V56" s="44"/>
      <c r="W56" s="45"/>
      <c r="X56" s="51"/>
      <c r="Y56" s="52"/>
      <c r="Z56" s="47" t="e">
        <f aca="false">IFERROR(VLOOKUP(Y56, 【参考】数式用!$A$2:$B$48, 2, FALSE), "")))</f>
        <v>#N/A</v>
      </c>
      <c r="AA56" s="48"/>
    </row>
    <row r="57" customFormat="false" ht="33.9" hidden="false" customHeight="true" outlineLevel="0" collapsed="false">
      <c r="A57" s="8"/>
      <c r="B57" s="49" t="n">
        <f aca="false">B56+1</f>
        <v>19</v>
      </c>
      <c r="C57" s="55"/>
      <c r="D57" s="55"/>
      <c r="E57" s="55"/>
      <c r="F57" s="55"/>
      <c r="G57" s="55"/>
      <c r="H57" s="55"/>
      <c r="I57" s="55"/>
      <c r="J57" s="55"/>
      <c r="K57" s="55"/>
      <c r="L57" s="55"/>
      <c r="M57" s="53"/>
      <c r="N57" s="53"/>
      <c r="O57" s="53"/>
      <c r="P57" s="53"/>
      <c r="Q57" s="53"/>
      <c r="R57" s="44"/>
      <c r="S57" s="44"/>
      <c r="T57" s="44"/>
      <c r="U57" s="44"/>
      <c r="V57" s="44"/>
      <c r="W57" s="45"/>
      <c r="X57" s="51"/>
      <c r="Y57" s="52"/>
      <c r="Z57" s="47" t="e">
        <f aca="false">IFERROR(VLOOKUP(Y57, 【参考】数式用!$A$2:$B$48, 2, FALSE), "")))</f>
        <v>#N/A</v>
      </c>
      <c r="AA57" s="48"/>
    </row>
    <row r="58" customFormat="false" ht="33.9" hidden="false" customHeight="true" outlineLevel="0" collapsed="false">
      <c r="A58" s="8"/>
      <c r="B58" s="49" t="n">
        <f aca="false">B57+1</f>
        <v>20</v>
      </c>
      <c r="C58" s="55"/>
      <c r="D58" s="55"/>
      <c r="E58" s="55"/>
      <c r="F58" s="55"/>
      <c r="G58" s="55"/>
      <c r="H58" s="55"/>
      <c r="I58" s="55"/>
      <c r="J58" s="55"/>
      <c r="K58" s="55"/>
      <c r="L58" s="55"/>
      <c r="M58" s="53"/>
      <c r="N58" s="53"/>
      <c r="O58" s="53"/>
      <c r="P58" s="53"/>
      <c r="Q58" s="53"/>
      <c r="R58" s="44"/>
      <c r="S58" s="44"/>
      <c r="T58" s="44"/>
      <c r="U58" s="44"/>
      <c r="V58" s="44"/>
      <c r="W58" s="45"/>
      <c r="X58" s="51"/>
      <c r="Y58" s="52"/>
      <c r="Z58" s="47" t="e">
        <f aca="false">IFERROR(VLOOKUP(Y58, 【参考】数式用!$A$2:$B$48, 2, FALSE), "")))</f>
        <v>#N/A</v>
      </c>
      <c r="AA58" s="48"/>
    </row>
    <row r="59" customFormat="false" ht="33.9" hidden="false" customHeight="true" outlineLevel="0" collapsed="false">
      <c r="A59" s="8"/>
      <c r="B59" s="49" t="n">
        <f aca="false">B58+1</f>
        <v>21</v>
      </c>
      <c r="C59" s="55"/>
      <c r="D59" s="55"/>
      <c r="E59" s="55"/>
      <c r="F59" s="55"/>
      <c r="G59" s="55"/>
      <c r="H59" s="55"/>
      <c r="I59" s="55"/>
      <c r="J59" s="55"/>
      <c r="K59" s="55"/>
      <c r="L59" s="55"/>
      <c r="M59" s="53"/>
      <c r="N59" s="53"/>
      <c r="O59" s="53"/>
      <c r="P59" s="53"/>
      <c r="Q59" s="53"/>
      <c r="R59" s="44"/>
      <c r="S59" s="44"/>
      <c r="T59" s="44"/>
      <c r="U59" s="44"/>
      <c r="V59" s="44"/>
      <c r="W59" s="45"/>
      <c r="X59" s="51"/>
      <c r="Y59" s="52"/>
      <c r="Z59" s="47" t="e">
        <f aca="false">IFERROR(VLOOKUP(Y59, 【参考】数式用!$A$2:$B$48, 2, FALSE), "")))</f>
        <v>#N/A</v>
      </c>
      <c r="AA59" s="48"/>
    </row>
    <row r="60" customFormat="false" ht="33.9" hidden="false" customHeight="true" outlineLevel="0" collapsed="false">
      <c r="A60" s="8"/>
      <c r="B60" s="49" t="n">
        <f aca="false">B59+1</f>
        <v>22</v>
      </c>
      <c r="C60" s="55"/>
      <c r="D60" s="55"/>
      <c r="E60" s="55"/>
      <c r="F60" s="55"/>
      <c r="G60" s="55"/>
      <c r="H60" s="55"/>
      <c r="I60" s="55"/>
      <c r="J60" s="55"/>
      <c r="K60" s="55"/>
      <c r="L60" s="55"/>
      <c r="M60" s="53"/>
      <c r="N60" s="53"/>
      <c r="O60" s="53"/>
      <c r="P60" s="53"/>
      <c r="Q60" s="53"/>
      <c r="R60" s="44"/>
      <c r="S60" s="44"/>
      <c r="T60" s="44"/>
      <c r="U60" s="44"/>
      <c r="V60" s="44"/>
      <c r="W60" s="45"/>
      <c r="X60" s="51"/>
      <c r="Y60" s="52"/>
      <c r="Z60" s="47" t="e">
        <f aca="false">IFERROR(VLOOKUP(Y60, 【参考】数式用!$A$2:$B$48, 2, FALSE), "")))</f>
        <v>#N/A</v>
      </c>
      <c r="AA60" s="48"/>
    </row>
    <row r="61" customFormat="false" ht="33.9" hidden="false" customHeight="true" outlineLevel="0" collapsed="false">
      <c r="A61" s="8"/>
      <c r="B61" s="49" t="n">
        <f aca="false">B60+1</f>
        <v>23</v>
      </c>
      <c r="C61" s="55"/>
      <c r="D61" s="55"/>
      <c r="E61" s="55"/>
      <c r="F61" s="55"/>
      <c r="G61" s="55"/>
      <c r="H61" s="55"/>
      <c r="I61" s="55"/>
      <c r="J61" s="55"/>
      <c r="K61" s="55"/>
      <c r="L61" s="55"/>
      <c r="M61" s="53"/>
      <c r="N61" s="53"/>
      <c r="O61" s="53"/>
      <c r="P61" s="53"/>
      <c r="Q61" s="53"/>
      <c r="R61" s="44"/>
      <c r="S61" s="44"/>
      <c r="T61" s="44"/>
      <c r="U61" s="44"/>
      <c r="V61" s="44"/>
      <c r="W61" s="45"/>
      <c r="X61" s="51"/>
      <c r="Y61" s="52"/>
      <c r="Z61" s="47" t="e">
        <f aca="false">IFERROR(VLOOKUP(Y61, 【参考】数式用!$A$2:$B$48, 2, FALSE), "")))</f>
        <v>#N/A</v>
      </c>
      <c r="AA61" s="48"/>
    </row>
    <row r="62" customFormat="false" ht="33.9" hidden="false" customHeight="true" outlineLevel="0" collapsed="false">
      <c r="A62" s="8"/>
      <c r="B62" s="49" t="n">
        <f aca="false">B61+1</f>
        <v>24</v>
      </c>
      <c r="C62" s="55"/>
      <c r="D62" s="55"/>
      <c r="E62" s="55"/>
      <c r="F62" s="55"/>
      <c r="G62" s="55"/>
      <c r="H62" s="55"/>
      <c r="I62" s="55"/>
      <c r="J62" s="55"/>
      <c r="K62" s="55"/>
      <c r="L62" s="55"/>
      <c r="M62" s="53"/>
      <c r="N62" s="53"/>
      <c r="O62" s="53"/>
      <c r="P62" s="53"/>
      <c r="Q62" s="53"/>
      <c r="R62" s="44"/>
      <c r="S62" s="44"/>
      <c r="T62" s="44"/>
      <c r="U62" s="44"/>
      <c r="V62" s="44"/>
      <c r="W62" s="45"/>
      <c r="X62" s="51"/>
      <c r="Y62" s="52"/>
      <c r="Z62" s="47" t="e">
        <f aca="false">IFERROR(VLOOKUP(Y62, 【参考】数式用!$A$2:$B$48, 2, FALSE), "")))</f>
        <v>#N/A</v>
      </c>
      <c r="AA62" s="48"/>
    </row>
    <row r="63" customFormat="false" ht="33.9" hidden="false" customHeight="true" outlineLevel="0" collapsed="false">
      <c r="A63" s="8"/>
      <c r="B63" s="49" t="n">
        <f aca="false">B62+1</f>
        <v>25</v>
      </c>
      <c r="C63" s="55"/>
      <c r="D63" s="55"/>
      <c r="E63" s="55"/>
      <c r="F63" s="55"/>
      <c r="G63" s="55"/>
      <c r="H63" s="55"/>
      <c r="I63" s="55"/>
      <c r="J63" s="55"/>
      <c r="K63" s="55"/>
      <c r="L63" s="55"/>
      <c r="M63" s="53"/>
      <c r="N63" s="53"/>
      <c r="O63" s="53"/>
      <c r="P63" s="53"/>
      <c r="Q63" s="53"/>
      <c r="R63" s="44"/>
      <c r="S63" s="44"/>
      <c r="T63" s="44"/>
      <c r="U63" s="44"/>
      <c r="V63" s="44"/>
      <c r="W63" s="45"/>
      <c r="X63" s="51"/>
      <c r="Y63" s="52"/>
      <c r="Z63" s="47" t="e">
        <f aca="false">IFERROR(VLOOKUP(Y63, 【参考】数式用!$A$2:$B$48, 2, FALSE), "")))</f>
        <v>#N/A</v>
      </c>
      <c r="AA63" s="48"/>
    </row>
    <row r="64" customFormat="false" ht="33.9" hidden="false" customHeight="true" outlineLevel="0" collapsed="false">
      <c r="A64" s="8"/>
      <c r="B64" s="49" t="n">
        <f aca="false">B63+1</f>
        <v>26</v>
      </c>
      <c r="C64" s="55"/>
      <c r="D64" s="55"/>
      <c r="E64" s="55"/>
      <c r="F64" s="55"/>
      <c r="G64" s="55"/>
      <c r="H64" s="55"/>
      <c r="I64" s="55"/>
      <c r="J64" s="55"/>
      <c r="K64" s="55"/>
      <c r="L64" s="55"/>
      <c r="M64" s="53"/>
      <c r="N64" s="53"/>
      <c r="O64" s="53"/>
      <c r="P64" s="53"/>
      <c r="Q64" s="53"/>
      <c r="R64" s="44"/>
      <c r="S64" s="44"/>
      <c r="T64" s="44"/>
      <c r="U64" s="44"/>
      <c r="V64" s="44"/>
      <c r="W64" s="45"/>
      <c r="X64" s="51"/>
      <c r="Y64" s="52"/>
      <c r="Z64" s="47" t="e">
        <f aca="false">IFERROR(VLOOKUP(Y64, 【参考】数式用!$A$2:$B$48, 2, FALSE), "")))</f>
        <v>#N/A</v>
      </c>
      <c r="AA64" s="48"/>
    </row>
    <row r="65" customFormat="false" ht="33.9" hidden="false" customHeight="true" outlineLevel="0" collapsed="false">
      <c r="A65" s="8"/>
      <c r="B65" s="49" t="n">
        <f aca="false">B64+1</f>
        <v>27</v>
      </c>
      <c r="C65" s="55"/>
      <c r="D65" s="55"/>
      <c r="E65" s="55"/>
      <c r="F65" s="55"/>
      <c r="G65" s="55"/>
      <c r="H65" s="55"/>
      <c r="I65" s="55"/>
      <c r="J65" s="55"/>
      <c r="K65" s="55"/>
      <c r="L65" s="55"/>
      <c r="M65" s="53"/>
      <c r="N65" s="53"/>
      <c r="O65" s="53"/>
      <c r="P65" s="53"/>
      <c r="Q65" s="53"/>
      <c r="R65" s="44"/>
      <c r="S65" s="44"/>
      <c r="T65" s="44"/>
      <c r="U65" s="44"/>
      <c r="V65" s="44"/>
      <c r="W65" s="45"/>
      <c r="X65" s="51"/>
      <c r="Y65" s="52"/>
      <c r="Z65" s="47" t="e">
        <f aca="false">IFERROR(VLOOKUP(Y65, 【参考】数式用!$A$2:$B$48, 2, FALSE), "")))</f>
        <v>#N/A</v>
      </c>
      <c r="AA65" s="48"/>
    </row>
    <row r="66" customFormat="false" ht="33.9" hidden="false" customHeight="true" outlineLevel="0" collapsed="false">
      <c r="A66" s="8"/>
      <c r="B66" s="49" t="n">
        <f aca="false">B65+1</f>
        <v>28</v>
      </c>
      <c r="C66" s="55"/>
      <c r="D66" s="55"/>
      <c r="E66" s="55"/>
      <c r="F66" s="55"/>
      <c r="G66" s="55"/>
      <c r="H66" s="55"/>
      <c r="I66" s="55"/>
      <c r="J66" s="55"/>
      <c r="K66" s="55"/>
      <c r="L66" s="55"/>
      <c r="M66" s="53"/>
      <c r="N66" s="53"/>
      <c r="O66" s="53"/>
      <c r="P66" s="53"/>
      <c r="Q66" s="53"/>
      <c r="R66" s="44"/>
      <c r="S66" s="44"/>
      <c r="T66" s="44"/>
      <c r="U66" s="44"/>
      <c r="V66" s="44"/>
      <c r="W66" s="45"/>
      <c r="X66" s="51"/>
      <c r="Y66" s="52"/>
      <c r="Z66" s="47" t="e">
        <f aca="false">IFERROR(VLOOKUP(Y66, 【参考】数式用!$A$2:$B$48, 2, FALSE), "")))</f>
        <v>#N/A</v>
      </c>
      <c r="AA66" s="48"/>
    </row>
    <row r="67" customFormat="false" ht="33.9" hidden="false" customHeight="true" outlineLevel="0" collapsed="false">
      <c r="A67" s="8"/>
      <c r="B67" s="49" t="n">
        <f aca="false">B66+1</f>
        <v>29</v>
      </c>
      <c r="C67" s="55"/>
      <c r="D67" s="55"/>
      <c r="E67" s="55"/>
      <c r="F67" s="55"/>
      <c r="G67" s="55"/>
      <c r="H67" s="55"/>
      <c r="I67" s="55"/>
      <c r="J67" s="55"/>
      <c r="K67" s="55"/>
      <c r="L67" s="55"/>
      <c r="M67" s="53"/>
      <c r="N67" s="53"/>
      <c r="O67" s="53"/>
      <c r="P67" s="53"/>
      <c r="Q67" s="53"/>
      <c r="R67" s="44"/>
      <c r="S67" s="44"/>
      <c r="T67" s="44"/>
      <c r="U67" s="44"/>
      <c r="V67" s="44"/>
      <c r="W67" s="45"/>
      <c r="X67" s="51"/>
      <c r="Y67" s="52"/>
      <c r="Z67" s="47" t="e">
        <f aca="false">IFERROR(VLOOKUP(Y67, 【参考】数式用!$A$2:$B$48, 2, FALSE), "")))</f>
        <v>#N/A</v>
      </c>
      <c r="AA67" s="48"/>
    </row>
    <row r="68" customFormat="false" ht="33.9" hidden="false" customHeight="true" outlineLevel="0" collapsed="false">
      <c r="A68" s="8"/>
      <c r="B68" s="49" t="n">
        <f aca="false">B67+1</f>
        <v>30</v>
      </c>
      <c r="C68" s="55"/>
      <c r="D68" s="55"/>
      <c r="E68" s="55"/>
      <c r="F68" s="55"/>
      <c r="G68" s="55"/>
      <c r="H68" s="55"/>
      <c r="I68" s="55"/>
      <c r="J68" s="55"/>
      <c r="K68" s="55"/>
      <c r="L68" s="55"/>
      <c r="M68" s="53"/>
      <c r="N68" s="53"/>
      <c r="O68" s="53"/>
      <c r="P68" s="53"/>
      <c r="Q68" s="53"/>
      <c r="R68" s="44"/>
      <c r="S68" s="44"/>
      <c r="T68" s="44"/>
      <c r="U68" s="44"/>
      <c r="V68" s="44"/>
      <c r="W68" s="45"/>
      <c r="X68" s="51"/>
      <c r="Y68" s="52"/>
      <c r="Z68" s="47" t="e">
        <f aca="false">IFERROR(VLOOKUP(Y68, 【参考】数式用!$A$2:$B$48, 2, FALSE), "")))</f>
        <v>#N/A</v>
      </c>
      <c r="AA68" s="48"/>
    </row>
    <row r="69" customFormat="false" ht="33.9" hidden="false" customHeight="true" outlineLevel="0" collapsed="false">
      <c r="A69" s="8"/>
      <c r="B69" s="49" t="n">
        <f aca="false">B68+1</f>
        <v>31</v>
      </c>
      <c r="C69" s="55"/>
      <c r="D69" s="55"/>
      <c r="E69" s="55"/>
      <c r="F69" s="55"/>
      <c r="G69" s="55"/>
      <c r="H69" s="55"/>
      <c r="I69" s="55"/>
      <c r="J69" s="55"/>
      <c r="K69" s="55"/>
      <c r="L69" s="55"/>
      <c r="M69" s="53"/>
      <c r="N69" s="53"/>
      <c r="O69" s="53"/>
      <c r="P69" s="53"/>
      <c r="Q69" s="53"/>
      <c r="R69" s="44"/>
      <c r="S69" s="44"/>
      <c r="T69" s="44"/>
      <c r="U69" s="44"/>
      <c r="V69" s="44"/>
      <c r="W69" s="45"/>
      <c r="X69" s="51"/>
      <c r="Y69" s="52"/>
      <c r="Z69" s="47" t="e">
        <f aca="false">IFERROR(VLOOKUP(Y69, 【参考】数式用!$A$2:$B$48, 2, FALSE), "")))</f>
        <v>#N/A</v>
      </c>
      <c r="AA69" s="48"/>
    </row>
    <row r="70" customFormat="false" ht="33.9" hidden="false" customHeight="true" outlineLevel="0" collapsed="false">
      <c r="A70" s="8"/>
      <c r="B70" s="49" t="n">
        <f aca="false">B69+1</f>
        <v>32</v>
      </c>
      <c r="C70" s="55"/>
      <c r="D70" s="55"/>
      <c r="E70" s="55"/>
      <c r="F70" s="55"/>
      <c r="G70" s="55"/>
      <c r="H70" s="55"/>
      <c r="I70" s="55"/>
      <c r="J70" s="55"/>
      <c r="K70" s="55"/>
      <c r="L70" s="55"/>
      <c r="M70" s="53"/>
      <c r="N70" s="53"/>
      <c r="O70" s="53"/>
      <c r="P70" s="53"/>
      <c r="Q70" s="53"/>
      <c r="R70" s="44"/>
      <c r="S70" s="44"/>
      <c r="T70" s="44"/>
      <c r="U70" s="44"/>
      <c r="V70" s="44"/>
      <c r="W70" s="45"/>
      <c r="X70" s="51"/>
      <c r="Y70" s="52"/>
      <c r="Z70" s="47" t="e">
        <f aca="false">IFERROR(VLOOKUP(Y70, 【参考】数式用!$A$2:$B$48, 2, FALSE), "")))</f>
        <v>#N/A</v>
      </c>
      <c r="AA70" s="48"/>
    </row>
    <row r="71" customFormat="false" ht="33.9" hidden="false" customHeight="true" outlineLevel="0" collapsed="false">
      <c r="A71" s="8"/>
      <c r="B71" s="49" t="n">
        <f aca="false">B70+1</f>
        <v>33</v>
      </c>
      <c r="C71" s="55"/>
      <c r="D71" s="55"/>
      <c r="E71" s="55"/>
      <c r="F71" s="55"/>
      <c r="G71" s="55"/>
      <c r="H71" s="55"/>
      <c r="I71" s="55"/>
      <c r="J71" s="55"/>
      <c r="K71" s="55"/>
      <c r="L71" s="55"/>
      <c r="M71" s="53"/>
      <c r="N71" s="53"/>
      <c r="O71" s="53"/>
      <c r="P71" s="53"/>
      <c r="Q71" s="53"/>
      <c r="R71" s="44"/>
      <c r="S71" s="44"/>
      <c r="T71" s="44"/>
      <c r="U71" s="44"/>
      <c r="V71" s="44"/>
      <c r="W71" s="45"/>
      <c r="X71" s="51"/>
      <c r="Y71" s="52"/>
      <c r="Z71" s="47" t="e">
        <f aca="false">IFERROR(VLOOKUP(Y71, 【参考】数式用!$A$2:$B$48, 2, FALSE), "")))</f>
        <v>#N/A</v>
      </c>
      <c r="AA71" s="48"/>
    </row>
    <row r="72" customFormat="false" ht="33.9" hidden="false" customHeight="true" outlineLevel="0" collapsed="false">
      <c r="A72" s="8"/>
      <c r="B72" s="49" t="n">
        <f aca="false">B71+1</f>
        <v>34</v>
      </c>
      <c r="C72" s="55"/>
      <c r="D72" s="55"/>
      <c r="E72" s="55"/>
      <c r="F72" s="55"/>
      <c r="G72" s="55"/>
      <c r="H72" s="55"/>
      <c r="I72" s="55"/>
      <c r="J72" s="55"/>
      <c r="K72" s="55"/>
      <c r="L72" s="55"/>
      <c r="M72" s="53"/>
      <c r="N72" s="53"/>
      <c r="O72" s="53"/>
      <c r="P72" s="53"/>
      <c r="Q72" s="53"/>
      <c r="R72" s="44"/>
      <c r="S72" s="44"/>
      <c r="T72" s="44"/>
      <c r="U72" s="44"/>
      <c r="V72" s="44"/>
      <c r="W72" s="45"/>
      <c r="X72" s="51"/>
      <c r="Y72" s="52"/>
      <c r="Z72" s="47" t="e">
        <f aca="false">IFERROR(VLOOKUP(Y72, 【参考】数式用!$A$2:$B$48, 2, FALSE), "")))</f>
        <v>#N/A</v>
      </c>
      <c r="AA72" s="48"/>
    </row>
    <row r="73" customFormat="false" ht="33.9" hidden="false" customHeight="true" outlineLevel="0" collapsed="false">
      <c r="A73" s="8"/>
      <c r="B73" s="49" t="n">
        <f aca="false">B72+1</f>
        <v>35</v>
      </c>
      <c r="C73" s="55"/>
      <c r="D73" s="55"/>
      <c r="E73" s="55"/>
      <c r="F73" s="55"/>
      <c r="G73" s="55"/>
      <c r="H73" s="55"/>
      <c r="I73" s="55"/>
      <c r="J73" s="55"/>
      <c r="K73" s="55"/>
      <c r="L73" s="55"/>
      <c r="M73" s="53"/>
      <c r="N73" s="53"/>
      <c r="O73" s="53"/>
      <c r="P73" s="53"/>
      <c r="Q73" s="53"/>
      <c r="R73" s="44"/>
      <c r="S73" s="44"/>
      <c r="T73" s="44"/>
      <c r="U73" s="44"/>
      <c r="V73" s="44"/>
      <c r="W73" s="45"/>
      <c r="X73" s="51"/>
      <c r="Y73" s="52"/>
      <c r="Z73" s="47" t="e">
        <f aca="false">IFERROR(VLOOKUP(Y73, 【参考】数式用!$A$2:$B$48, 2, FALSE), "")))</f>
        <v>#N/A</v>
      </c>
      <c r="AA73" s="48"/>
    </row>
    <row r="74" customFormat="false" ht="33.9" hidden="false" customHeight="true" outlineLevel="0" collapsed="false">
      <c r="A74" s="8"/>
      <c r="B74" s="49" t="n">
        <f aca="false">B73+1</f>
        <v>36</v>
      </c>
      <c r="C74" s="55"/>
      <c r="D74" s="55"/>
      <c r="E74" s="55"/>
      <c r="F74" s="55"/>
      <c r="G74" s="55"/>
      <c r="H74" s="55"/>
      <c r="I74" s="55"/>
      <c r="J74" s="55"/>
      <c r="K74" s="55"/>
      <c r="L74" s="55"/>
      <c r="M74" s="53"/>
      <c r="N74" s="53"/>
      <c r="O74" s="53"/>
      <c r="P74" s="53"/>
      <c r="Q74" s="53"/>
      <c r="R74" s="44"/>
      <c r="S74" s="44"/>
      <c r="T74" s="44"/>
      <c r="U74" s="44"/>
      <c r="V74" s="44"/>
      <c r="W74" s="45"/>
      <c r="X74" s="51"/>
      <c r="Y74" s="52"/>
      <c r="Z74" s="47" t="e">
        <f aca="false">IFERROR(VLOOKUP(Y74, 【参考】数式用!$A$2:$B$48, 2, FALSE), "")))</f>
        <v>#N/A</v>
      </c>
      <c r="AA74" s="48"/>
    </row>
    <row r="75" customFormat="false" ht="33.9" hidden="false" customHeight="true" outlineLevel="0" collapsed="false">
      <c r="A75" s="8"/>
      <c r="B75" s="49" t="n">
        <f aca="false">B74+1</f>
        <v>37</v>
      </c>
      <c r="C75" s="55"/>
      <c r="D75" s="55"/>
      <c r="E75" s="55"/>
      <c r="F75" s="55"/>
      <c r="G75" s="55"/>
      <c r="H75" s="55"/>
      <c r="I75" s="55"/>
      <c r="J75" s="55"/>
      <c r="K75" s="55"/>
      <c r="L75" s="55"/>
      <c r="M75" s="53"/>
      <c r="N75" s="53"/>
      <c r="O75" s="53"/>
      <c r="P75" s="53"/>
      <c r="Q75" s="53"/>
      <c r="R75" s="44"/>
      <c r="S75" s="44"/>
      <c r="T75" s="44"/>
      <c r="U75" s="44"/>
      <c r="V75" s="44"/>
      <c r="W75" s="45"/>
      <c r="X75" s="51"/>
      <c r="Y75" s="52"/>
      <c r="Z75" s="47" t="e">
        <f aca="false">IFERROR(VLOOKUP(Y75, 【参考】数式用!$A$2:$B$48, 2, FALSE), "")))</f>
        <v>#N/A</v>
      </c>
      <c r="AA75" s="48"/>
    </row>
    <row r="76" customFormat="false" ht="33.9" hidden="false" customHeight="true" outlineLevel="0" collapsed="false">
      <c r="A76" s="8"/>
      <c r="B76" s="49" t="n">
        <f aca="false">B75+1</f>
        <v>38</v>
      </c>
      <c r="C76" s="55"/>
      <c r="D76" s="55"/>
      <c r="E76" s="55"/>
      <c r="F76" s="55"/>
      <c r="G76" s="55"/>
      <c r="H76" s="55"/>
      <c r="I76" s="55"/>
      <c r="J76" s="55"/>
      <c r="K76" s="55"/>
      <c r="L76" s="55"/>
      <c r="M76" s="53"/>
      <c r="N76" s="53"/>
      <c r="O76" s="53"/>
      <c r="P76" s="53"/>
      <c r="Q76" s="53"/>
      <c r="R76" s="44"/>
      <c r="S76" s="44"/>
      <c r="T76" s="44"/>
      <c r="U76" s="44"/>
      <c r="V76" s="44"/>
      <c r="W76" s="45"/>
      <c r="X76" s="51"/>
      <c r="Y76" s="52"/>
      <c r="Z76" s="47" t="e">
        <f aca="false">IFERROR(VLOOKUP(Y76, 【参考】数式用!$A$2:$B$48, 2, FALSE), "")))</f>
        <v>#N/A</v>
      </c>
      <c r="AA76" s="48"/>
    </row>
    <row r="77" customFormat="false" ht="33.9" hidden="false" customHeight="true" outlineLevel="0" collapsed="false">
      <c r="A77" s="8"/>
      <c r="B77" s="49" t="n">
        <f aca="false">B76+1</f>
        <v>39</v>
      </c>
      <c r="C77" s="55"/>
      <c r="D77" s="55"/>
      <c r="E77" s="55"/>
      <c r="F77" s="55"/>
      <c r="G77" s="55"/>
      <c r="H77" s="55"/>
      <c r="I77" s="55"/>
      <c r="J77" s="55"/>
      <c r="K77" s="55"/>
      <c r="L77" s="55"/>
      <c r="M77" s="53"/>
      <c r="N77" s="53"/>
      <c r="O77" s="53"/>
      <c r="P77" s="53"/>
      <c r="Q77" s="53"/>
      <c r="R77" s="44"/>
      <c r="S77" s="44"/>
      <c r="T77" s="44"/>
      <c r="U77" s="44"/>
      <c r="V77" s="44"/>
      <c r="W77" s="45"/>
      <c r="X77" s="51"/>
      <c r="Y77" s="52"/>
      <c r="Z77" s="47" t="e">
        <f aca="false">IFERROR(VLOOKUP(Y77, 【参考】数式用!$A$2:$B$48, 2, FALSE), "")))</f>
        <v>#N/A</v>
      </c>
      <c r="AA77" s="48"/>
    </row>
    <row r="78" customFormat="false" ht="33.9" hidden="false" customHeight="true" outlineLevel="0" collapsed="false">
      <c r="A78" s="8"/>
      <c r="B78" s="49" t="n">
        <f aca="false">B77+1</f>
        <v>40</v>
      </c>
      <c r="C78" s="55"/>
      <c r="D78" s="55"/>
      <c r="E78" s="55"/>
      <c r="F78" s="55"/>
      <c r="G78" s="55"/>
      <c r="H78" s="55"/>
      <c r="I78" s="55"/>
      <c r="J78" s="55"/>
      <c r="K78" s="55"/>
      <c r="L78" s="55"/>
      <c r="M78" s="53"/>
      <c r="N78" s="53"/>
      <c r="O78" s="53"/>
      <c r="P78" s="53"/>
      <c r="Q78" s="53"/>
      <c r="R78" s="44"/>
      <c r="S78" s="44"/>
      <c r="T78" s="44"/>
      <c r="U78" s="44"/>
      <c r="V78" s="44"/>
      <c r="W78" s="45"/>
      <c r="X78" s="51"/>
      <c r="Y78" s="52"/>
      <c r="Z78" s="47" t="e">
        <f aca="false">IFERROR(VLOOKUP(Y78, 【参考】数式用!$A$2:$B$48, 2, FALSE), "")))</f>
        <v>#N/A</v>
      </c>
      <c r="AA78" s="48"/>
    </row>
    <row r="79" customFormat="false" ht="33.9" hidden="false" customHeight="true" outlineLevel="0" collapsed="false">
      <c r="A79" s="8"/>
      <c r="B79" s="49" t="n">
        <f aca="false">B78+1</f>
        <v>41</v>
      </c>
      <c r="C79" s="55"/>
      <c r="D79" s="55"/>
      <c r="E79" s="55"/>
      <c r="F79" s="55"/>
      <c r="G79" s="55"/>
      <c r="H79" s="55"/>
      <c r="I79" s="55"/>
      <c r="J79" s="55"/>
      <c r="K79" s="55"/>
      <c r="L79" s="55"/>
      <c r="M79" s="53"/>
      <c r="N79" s="53"/>
      <c r="O79" s="53"/>
      <c r="P79" s="53"/>
      <c r="Q79" s="53"/>
      <c r="R79" s="44"/>
      <c r="S79" s="44"/>
      <c r="T79" s="44"/>
      <c r="U79" s="44"/>
      <c r="V79" s="44"/>
      <c r="W79" s="45"/>
      <c r="X79" s="51"/>
      <c r="Y79" s="52"/>
      <c r="Z79" s="47" t="e">
        <f aca="false">IFERROR(VLOOKUP(Y79, 【参考】数式用!$A$2:$B$48, 2, FALSE), "")))</f>
        <v>#N/A</v>
      </c>
      <c r="AA79" s="48"/>
    </row>
    <row r="80" customFormat="false" ht="33.9" hidden="false" customHeight="true" outlineLevel="0" collapsed="false">
      <c r="A80" s="8"/>
      <c r="B80" s="49" t="n">
        <f aca="false">B79+1</f>
        <v>42</v>
      </c>
      <c r="C80" s="55"/>
      <c r="D80" s="55"/>
      <c r="E80" s="55"/>
      <c r="F80" s="55"/>
      <c r="G80" s="55"/>
      <c r="H80" s="55"/>
      <c r="I80" s="55"/>
      <c r="J80" s="55"/>
      <c r="K80" s="55"/>
      <c r="L80" s="55"/>
      <c r="M80" s="53"/>
      <c r="N80" s="53"/>
      <c r="O80" s="53"/>
      <c r="P80" s="53"/>
      <c r="Q80" s="53"/>
      <c r="R80" s="44"/>
      <c r="S80" s="44"/>
      <c r="T80" s="44"/>
      <c r="U80" s="44"/>
      <c r="V80" s="44"/>
      <c r="W80" s="45"/>
      <c r="X80" s="51"/>
      <c r="Y80" s="52"/>
      <c r="Z80" s="47" t="e">
        <f aca="false">IFERROR(VLOOKUP(Y80, 【参考】数式用!$A$2:$B$48, 2, FALSE), "")))</f>
        <v>#N/A</v>
      </c>
      <c r="AA80" s="48"/>
    </row>
    <row r="81" customFormat="false" ht="33.9" hidden="false" customHeight="true" outlineLevel="0" collapsed="false">
      <c r="A81" s="8"/>
      <c r="B81" s="49" t="n">
        <f aca="false">B80+1</f>
        <v>43</v>
      </c>
      <c r="C81" s="55"/>
      <c r="D81" s="55"/>
      <c r="E81" s="55"/>
      <c r="F81" s="55"/>
      <c r="G81" s="55"/>
      <c r="H81" s="55"/>
      <c r="I81" s="55"/>
      <c r="J81" s="55"/>
      <c r="K81" s="55"/>
      <c r="L81" s="55"/>
      <c r="M81" s="53"/>
      <c r="N81" s="53"/>
      <c r="O81" s="53"/>
      <c r="P81" s="53"/>
      <c r="Q81" s="53"/>
      <c r="R81" s="44"/>
      <c r="S81" s="44"/>
      <c r="T81" s="44"/>
      <c r="U81" s="44"/>
      <c r="V81" s="44"/>
      <c r="W81" s="45"/>
      <c r="X81" s="51"/>
      <c r="Y81" s="52"/>
      <c r="Z81" s="47" t="e">
        <f aca="false">IFERROR(VLOOKUP(Y81, 【参考】数式用!$A$2:$B$48, 2, FALSE), "")))</f>
        <v>#N/A</v>
      </c>
      <c r="AA81" s="48"/>
    </row>
    <row r="82" customFormat="false" ht="33.9" hidden="false" customHeight="true" outlineLevel="0" collapsed="false">
      <c r="A82" s="8"/>
      <c r="B82" s="49" t="n">
        <f aca="false">B81+1</f>
        <v>44</v>
      </c>
      <c r="C82" s="55"/>
      <c r="D82" s="55"/>
      <c r="E82" s="55"/>
      <c r="F82" s="55"/>
      <c r="G82" s="55"/>
      <c r="H82" s="55"/>
      <c r="I82" s="55"/>
      <c r="J82" s="55"/>
      <c r="K82" s="55"/>
      <c r="L82" s="55"/>
      <c r="M82" s="53"/>
      <c r="N82" s="53"/>
      <c r="O82" s="53"/>
      <c r="P82" s="53"/>
      <c r="Q82" s="53"/>
      <c r="R82" s="44"/>
      <c r="S82" s="44"/>
      <c r="T82" s="44"/>
      <c r="U82" s="44"/>
      <c r="V82" s="44"/>
      <c r="W82" s="45"/>
      <c r="X82" s="51"/>
      <c r="Y82" s="52"/>
      <c r="Z82" s="47" t="e">
        <f aca="false">IFERROR(VLOOKUP(Y82, 【参考】数式用!$A$2:$B$48, 2, FALSE), "")))</f>
        <v>#N/A</v>
      </c>
      <c r="AA82" s="48"/>
    </row>
    <row r="83" customFormat="false" ht="33.9" hidden="false" customHeight="true" outlineLevel="0" collapsed="false">
      <c r="A83" s="8"/>
      <c r="B83" s="49" t="n">
        <f aca="false">B82+1</f>
        <v>45</v>
      </c>
      <c r="C83" s="55"/>
      <c r="D83" s="55"/>
      <c r="E83" s="55"/>
      <c r="F83" s="55"/>
      <c r="G83" s="55"/>
      <c r="H83" s="55"/>
      <c r="I83" s="55"/>
      <c r="J83" s="55"/>
      <c r="K83" s="55"/>
      <c r="L83" s="55"/>
      <c r="M83" s="53"/>
      <c r="N83" s="53"/>
      <c r="O83" s="53"/>
      <c r="P83" s="53"/>
      <c r="Q83" s="53"/>
      <c r="R83" s="44"/>
      <c r="S83" s="44"/>
      <c r="T83" s="44"/>
      <c r="U83" s="44"/>
      <c r="V83" s="44"/>
      <c r="W83" s="45"/>
      <c r="X83" s="51"/>
      <c r="Y83" s="52"/>
      <c r="Z83" s="47" t="e">
        <f aca="false">IFERROR(VLOOKUP(Y83, 【参考】数式用!$A$2:$B$48, 2, FALSE), "")))</f>
        <v>#N/A</v>
      </c>
      <c r="AA83" s="48"/>
    </row>
    <row r="84" customFormat="false" ht="33.9" hidden="false" customHeight="true" outlineLevel="0" collapsed="false">
      <c r="A84" s="8"/>
      <c r="B84" s="49" t="n">
        <f aca="false">B83+1</f>
        <v>46</v>
      </c>
      <c r="C84" s="55"/>
      <c r="D84" s="55"/>
      <c r="E84" s="55"/>
      <c r="F84" s="55"/>
      <c r="G84" s="55"/>
      <c r="H84" s="55"/>
      <c r="I84" s="55"/>
      <c r="J84" s="55"/>
      <c r="K84" s="55"/>
      <c r="L84" s="55"/>
      <c r="M84" s="53"/>
      <c r="N84" s="53"/>
      <c r="O84" s="53"/>
      <c r="P84" s="53"/>
      <c r="Q84" s="53"/>
      <c r="R84" s="44"/>
      <c r="S84" s="44"/>
      <c r="T84" s="44"/>
      <c r="U84" s="44"/>
      <c r="V84" s="44"/>
      <c r="W84" s="45"/>
      <c r="X84" s="51"/>
      <c r="Y84" s="52"/>
      <c r="Z84" s="47" t="e">
        <f aca="false">IFERROR(VLOOKUP(Y84, 【参考】数式用!$A$2:$B$48, 2, FALSE), "")))</f>
        <v>#N/A</v>
      </c>
      <c r="AA84" s="48"/>
    </row>
    <row r="85" customFormat="false" ht="33.9" hidden="false" customHeight="true" outlineLevel="0" collapsed="false">
      <c r="A85" s="8"/>
      <c r="B85" s="49" t="n">
        <f aca="false">B84+1</f>
        <v>47</v>
      </c>
      <c r="C85" s="55"/>
      <c r="D85" s="55"/>
      <c r="E85" s="55"/>
      <c r="F85" s="55"/>
      <c r="G85" s="55"/>
      <c r="H85" s="55"/>
      <c r="I85" s="55"/>
      <c r="J85" s="55"/>
      <c r="K85" s="55"/>
      <c r="L85" s="55"/>
      <c r="M85" s="53"/>
      <c r="N85" s="53"/>
      <c r="O85" s="53"/>
      <c r="P85" s="53"/>
      <c r="Q85" s="53"/>
      <c r="R85" s="44"/>
      <c r="S85" s="44"/>
      <c r="T85" s="44"/>
      <c r="U85" s="44"/>
      <c r="V85" s="44"/>
      <c r="W85" s="45"/>
      <c r="X85" s="51"/>
      <c r="Y85" s="52"/>
      <c r="Z85" s="47" t="e">
        <f aca="false">IFERROR(VLOOKUP(Y85, 【参考】数式用!$A$2:$B$48, 2, FALSE), "")))</f>
        <v>#N/A</v>
      </c>
      <c r="AA85" s="48"/>
    </row>
    <row r="86" customFormat="false" ht="33.9" hidden="false" customHeight="true" outlineLevel="0" collapsed="false">
      <c r="A86" s="8"/>
      <c r="B86" s="49" t="n">
        <f aca="false">B85+1</f>
        <v>48</v>
      </c>
      <c r="C86" s="56"/>
      <c r="D86" s="56"/>
      <c r="E86" s="56"/>
      <c r="F86" s="56"/>
      <c r="G86" s="56"/>
      <c r="H86" s="56"/>
      <c r="I86" s="56"/>
      <c r="J86" s="56"/>
      <c r="K86" s="56"/>
      <c r="L86" s="56"/>
      <c r="M86" s="53"/>
      <c r="N86" s="53"/>
      <c r="O86" s="53"/>
      <c r="P86" s="53"/>
      <c r="Q86" s="53"/>
      <c r="R86" s="53"/>
      <c r="S86" s="53"/>
      <c r="T86" s="53"/>
      <c r="U86" s="53"/>
      <c r="V86" s="53"/>
      <c r="W86" s="45"/>
      <c r="X86" s="51"/>
      <c r="Y86" s="52"/>
      <c r="Z86" s="47" t="e">
        <f aca="false">IFERROR(VLOOKUP(Y86, 【参考】数式用!$A$2:$B$48, 2, FALSE), "")))</f>
        <v>#N/A</v>
      </c>
      <c r="AA86" s="48"/>
    </row>
    <row r="87" customFormat="false" ht="33.9" hidden="false" customHeight="true" outlineLevel="0" collapsed="false">
      <c r="A87" s="8"/>
      <c r="B87" s="49" t="n">
        <f aca="false">B86+1</f>
        <v>49</v>
      </c>
      <c r="C87" s="56"/>
      <c r="D87" s="56"/>
      <c r="E87" s="56"/>
      <c r="F87" s="56"/>
      <c r="G87" s="56"/>
      <c r="H87" s="56"/>
      <c r="I87" s="56"/>
      <c r="J87" s="56"/>
      <c r="K87" s="56"/>
      <c r="L87" s="56"/>
      <c r="M87" s="53"/>
      <c r="N87" s="53"/>
      <c r="O87" s="53"/>
      <c r="P87" s="53"/>
      <c r="Q87" s="53"/>
      <c r="R87" s="53"/>
      <c r="S87" s="53"/>
      <c r="T87" s="53"/>
      <c r="U87" s="53"/>
      <c r="V87" s="53"/>
      <c r="W87" s="44"/>
      <c r="X87" s="51"/>
      <c r="Y87" s="52"/>
      <c r="Z87" s="47" t="e">
        <f aca="false">IFERROR(VLOOKUP(Y87, 【参考】数式用!$A$2:$B$48, 2, FALSE), "")))</f>
        <v>#N/A</v>
      </c>
      <c r="AA87" s="48"/>
    </row>
    <row r="88" customFormat="false" ht="33.9" hidden="false" customHeight="true" outlineLevel="0" collapsed="false">
      <c r="A88" s="8"/>
      <c r="B88" s="49" t="n">
        <f aca="false">B87+1</f>
        <v>50</v>
      </c>
      <c r="C88" s="56"/>
      <c r="D88" s="56"/>
      <c r="E88" s="56"/>
      <c r="F88" s="56"/>
      <c r="G88" s="56"/>
      <c r="H88" s="56"/>
      <c r="I88" s="56"/>
      <c r="J88" s="56"/>
      <c r="K88" s="56"/>
      <c r="L88" s="56"/>
      <c r="M88" s="53"/>
      <c r="N88" s="53"/>
      <c r="O88" s="53"/>
      <c r="P88" s="53"/>
      <c r="Q88" s="53"/>
      <c r="R88" s="53"/>
      <c r="S88" s="53"/>
      <c r="T88" s="53"/>
      <c r="U88" s="53"/>
      <c r="V88" s="53"/>
      <c r="W88" s="44"/>
      <c r="X88" s="51"/>
      <c r="Y88" s="52"/>
      <c r="Z88" s="47" t="e">
        <f aca="false">IFERROR(VLOOKUP(Y88, 【参考】数式用!$A$2:$B$48, 2, FALSE), "")))</f>
        <v>#N/A</v>
      </c>
      <c r="AA88" s="48"/>
    </row>
    <row r="89" customFormat="false" ht="33.9" hidden="false" customHeight="true" outlineLevel="0" collapsed="false">
      <c r="A89" s="8"/>
      <c r="B89" s="49" t="n">
        <f aca="false">B88+1</f>
        <v>51</v>
      </c>
      <c r="C89" s="56"/>
      <c r="D89" s="56"/>
      <c r="E89" s="56"/>
      <c r="F89" s="56"/>
      <c r="G89" s="56"/>
      <c r="H89" s="56"/>
      <c r="I89" s="56"/>
      <c r="J89" s="56"/>
      <c r="K89" s="56"/>
      <c r="L89" s="56"/>
      <c r="M89" s="53"/>
      <c r="N89" s="53"/>
      <c r="O89" s="53"/>
      <c r="P89" s="53"/>
      <c r="Q89" s="53"/>
      <c r="R89" s="53"/>
      <c r="S89" s="53"/>
      <c r="T89" s="53"/>
      <c r="U89" s="53"/>
      <c r="V89" s="53"/>
      <c r="W89" s="44"/>
      <c r="X89" s="51"/>
      <c r="Y89" s="52"/>
      <c r="Z89" s="47" t="e">
        <f aca="false">IFERROR(VLOOKUP(Y89, 【参考】数式用!$A$2:$B$48, 2, FALSE), "")))</f>
        <v>#N/A</v>
      </c>
      <c r="AA89" s="48"/>
    </row>
    <row r="90" customFormat="false" ht="33.9" hidden="false" customHeight="true" outlineLevel="0" collapsed="false">
      <c r="A90" s="8"/>
      <c r="B90" s="49" t="n">
        <f aca="false">B89+1</f>
        <v>52</v>
      </c>
      <c r="C90" s="56"/>
      <c r="D90" s="56"/>
      <c r="E90" s="56"/>
      <c r="F90" s="56"/>
      <c r="G90" s="56"/>
      <c r="H90" s="56"/>
      <c r="I90" s="56"/>
      <c r="J90" s="56"/>
      <c r="K90" s="56"/>
      <c r="L90" s="56"/>
      <c r="M90" s="53"/>
      <c r="N90" s="53"/>
      <c r="O90" s="53"/>
      <c r="P90" s="53"/>
      <c r="Q90" s="53"/>
      <c r="R90" s="53"/>
      <c r="S90" s="53"/>
      <c r="T90" s="53"/>
      <c r="U90" s="53"/>
      <c r="V90" s="53"/>
      <c r="W90" s="44"/>
      <c r="X90" s="51"/>
      <c r="Y90" s="52"/>
      <c r="Z90" s="47" t="e">
        <f aca="false">IFERROR(VLOOKUP(Y90, 【参考】数式用!$A$2:$B$48, 2, FALSE), "")))</f>
        <v>#N/A</v>
      </c>
      <c r="AA90" s="48"/>
    </row>
    <row r="91" customFormat="false" ht="33.9" hidden="false" customHeight="true" outlineLevel="0" collapsed="false">
      <c r="A91" s="8"/>
      <c r="B91" s="49" t="n">
        <f aca="false">B90+1</f>
        <v>53</v>
      </c>
      <c r="C91" s="56"/>
      <c r="D91" s="56"/>
      <c r="E91" s="56"/>
      <c r="F91" s="56"/>
      <c r="G91" s="56"/>
      <c r="H91" s="56"/>
      <c r="I91" s="56"/>
      <c r="J91" s="56"/>
      <c r="K91" s="56"/>
      <c r="L91" s="56"/>
      <c r="M91" s="53"/>
      <c r="N91" s="53"/>
      <c r="O91" s="53"/>
      <c r="P91" s="53"/>
      <c r="Q91" s="53"/>
      <c r="R91" s="53"/>
      <c r="S91" s="53"/>
      <c r="T91" s="53"/>
      <c r="U91" s="53"/>
      <c r="V91" s="53"/>
      <c r="W91" s="44"/>
      <c r="X91" s="51"/>
      <c r="Y91" s="52"/>
      <c r="Z91" s="47" t="e">
        <f aca="false">IFERROR(VLOOKUP(Y91, 【参考】数式用!$A$2:$B$48, 2, FALSE), "")))</f>
        <v>#N/A</v>
      </c>
      <c r="AA91" s="48"/>
    </row>
    <row r="92" customFormat="false" ht="33.9" hidden="false" customHeight="true" outlineLevel="0" collapsed="false">
      <c r="A92" s="8"/>
      <c r="B92" s="49" t="n">
        <f aca="false">B91+1</f>
        <v>54</v>
      </c>
      <c r="C92" s="56"/>
      <c r="D92" s="56"/>
      <c r="E92" s="56"/>
      <c r="F92" s="56"/>
      <c r="G92" s="56"/>
      <c r="H92" s="56"/>
      <c r="I92" s="56"/>
      <c r="J92" s="56"/>
      <c r="K92" s="56"/>
      <c r="L92" s="56"/>
      <c r="M92" s="53"/>
      <c r="N92" s="53"/>
      <c r="O92" s="53"/>
      <c r="P92" s="53"/>
      <c r="Q92" s="53"/>
      <c r="R92" s="53"/>
      <c r="S92" s="53"/>
      <c r="T92" s="53"/>
      <c r="U92" s="53"/>
      <c r="V92" s="53"/>
      <c r="W92" s="44"/>
      <c r="X92" s="51"/>
      <c r="Y92" s="52"/>
      <c r="Z92" s="47" t="e">
        <f aca="false">IFERROR(VLOOKUP(Y92, 【参考】数式用!$A$2:$B$48, 2, FALSE), "")))</f>
        <v>#N/A</v>
      </c>
      <c r="AA92" s="48"/>
    </row>
    <row r="93" customFormat="false" ht="33.9" hidden="false" customHeight="true" outlineLevel="0" collapsed="false">
      <c r="A93" s="8"/>
      <c r="B93" s="49" t="n">
        <f aca="false">B92+1</f>
        <v>55</v>
      </c>
      <c r="C93" s="56"/>
      <c r="D93" s="56"/>
      <c r="E93" s="56"/>
      <c r="F93" s="56"/>
      <c r="G93" s="56"/>
      <c r="H93" s="56"/>
      <c r="I93" s="56"/>
      <c r="J93" s="56"/>
      <c r="K93" s="56"/>
      <c r="L93" s="56"/>
      <c r="M93" s="53"/>
      <c r="N93" s="53"/>
      <c r="O93" s="53"/>
      <c r="P93" s="53"/>
      <c r="Q93" s="53"/>
      <c r="R93" s="53"/>
      <c r="S93" s="53"/>
      <c r="T93" s="53"/>
      <c r="U93" s="53"/>
      <c r="V93" s="53"/>
      <c r="W93" s="44"/>
      <c r="X93" s="51"/>
      <c r="Y93" s="52"/>
      <c r="Z93" s="47" t="e">
        <f aca="false">IFERROR(VLOOKUP(Y93, 【参考】数式用!$A$2:$B$48, 2, FALSE), "")))</f>
        <v>#N/A</v>
      </c>
      <c r="AA93" s="48"/>
    </row>
    <row r="94" customFormat="false" ht="33.9" hidden="false" customHeight="true" outlineLevel="0" collapsed="false">
      <c r="A94" s="8"/>
      <c r="B94" s="49" t="n">
        <f aca="false">B93+1</f>
        <v>56</v>
      </c>
      <c r="C94" s="56"/>
      <c r="D94" s="56"/>
      <c r="E94" s="56"/>
      <c r="F94" s="56"/>
      <c r="G94" s="56"/>
      <c r="H94" s="56"/>
      <c r="I94" s="56"/>
      <c r="J94" s="56"/>
      <c r="K94" s="56"/>
      <c r="L94" s="56"/>
      <c r="M94" s="53"/>
      <c r="N94" s="53"/>
      <c r="O94" s="53"/>
      <c r="P94" s="53"/>
      <c r="Q94" s="53"/>
      <c r="R94" s="53"/>
      <c r="S94" s="53"/>
      <c r="T94" s="53"/>
      <c r="U94" s="53"/>
      <c r="V94" s="53"/>
      <c r="W94" s="44"/>
      <c r="X94" s="51"/>
      <c r="Y94" s="52"/>
      <c r="Z94" s="47" t="e">
        <f aca="false">IFERROR(VLOOKUP(Y94, 【参考】数式用!$A$2:$B$48, 2, FALSE), "")))</f>
        <v>#N/A</v>
      </c>
      <c r="AA94" s="48"/>
    </row>
    <row r="95" customFormat="false" ht="33.9" hidden="false" customHeight="true" outlineLevel="0" collapsed="false">
      <c r="A95" s="8"/>
      <c r="B95" s="49" t="n">
        <f aca="false">B94+1</f>
        <v>57</v>
      </c>
      <c r="C95" s="56"/>
      <c r="D95" s="56"/>
      <c r="E95" s="56"/>
      <c r="F95" s="56"/>
      <c r="G95" s="56"/>
      <c r="H95" s="56"/>
      <c r="I95" s="56"/>
      <c r="J95" s="56"/>
      <c r="K95" s="56"/>
      <c r="L95" s="56"/>
      <c r="M95" s="53"/>
      <c r="N95" s="53"/>
      <c r="O95" s="53"/>
      <c r="P95" s="53"/>
      <c r="Q95" s="53"/>
      <c r="R95" s="53"/>
      <c r="S95" s="53"/>
      <c r="T95" s="53"/>
      <c r="U95" s="53"/>
      <c r="V95" s="53"/>
      <c r="W95" s="44"/>
      <c r="X95" s="51"/>
      <c r="Y95" s="52"/>
      <c r="Z95" s="47" t="e">
        <f aca="false">IFERROR(VLOOKUP(Y95, 【参考】数式用!$A$2:$B$48, 2, FALSE), "")))</f>
        <v>#N/A</v>
      </c>
      <c r="AA95" s="48"/>
    </row>
    <row r="96" customFormat="false" ht="33.9" hidden="false" customHeight="true" outlineLevel="0" collapsed="false">
      <c r="A96" s="8"/>
      <c r="B96" s="49" t="n">
        <f aca="false">B95+1</f>
        <v>58</v>
      </c>
      <c r="C96" s="56"/>
      <c r="D96" s="56"/>
      <c r="E96" s="56"/>
      <c r="F96" s="56"/>
      <c r="G96" s="56"/>
      <c r="H96" s="56"/>
      <c r="I96" s="56"/>
      <c r="J96" s="56"/>
      <c r="K96" s="56"/>
      <c r="L96" s="56"/>
      <c r="M96" s="53"/>
      <c r="N96" s="53"/>
      <c r="O96" s="53"/>
      <c r="P96" s="53"/>
      <c r="Q96" s="53"/>
      <c r="R96" s="53"/>
      <c r="S96" s="53"/>
      <c r="T96" s="53"/>
      <c r="U96" s="53"/>
      <c r="V96" s="53"/>
      <c r="W96" s="44"/>
      <c r="X96" s="51"/>
      <c r="Y96" s="52"/>
      <c r="Z96" s="47" t="e">
        <f aca="false">IFERROR(VLOOKUP(Y96, 【参考】数式用!$A$2:$B$48, 2, FALSE), "")))</f>
        <v>#N/A</v>
      </c>
      <c r="AA96" s="48"/>
    </row>
    <row r="97" customFormat="false" ht="33.9" hidden="false" customHeight="true" outlineLevel="0" collapsed="false">
      <c r="A97" s="8"/>
      <c r="B97" s="49" t="n">
        <f aca="false">B96+1</f>
        <v>59</v>
      </c>
      <c r="C97" s="56"/>
      <c r="D97" s="56"/>
      <c r="E97" s="56"/>
      <c r="F97" s="56"/>
      <c r="G97" s="56"/>
      <c r="H97" s="56"/>
      <c r="I97" s="56"/>
      <c r="J97" s="56"/>
      <c r="K97" s="56"/>
      <c r="L97" s="56"/>
      <c r="M97" s="53"/>
      <c r="N97" s="53"/>
      <c r="O97" s="53"/>
      <c r="P97" s="53"/>
      <c r="Q97" s="53"/>
      <c r="R97" s="53"/>
      <c r="S97" s="53"/>
      <c r="T97" s="53"/>
      <c r="U97" s="53"/>
      <c r="V97" s="53"/>
      <c r="W97" s="44"/>
      <c r="X97" s="51"/>
      <c r="Y97" s="52"/>
      <c r="Z97" s="47" t="e">
        <f aca="false">IFERROR(VLOOKUP(Y97, 【参考】数式用!$A$2:$B$48, 2, FALSE), "")))</f>
        <v>#N/A</v>
      </c>
      <c r="AA97" s="48"/>
    </row>
    <row r="98" customFormat="false" ht="33.9" hidden="false" customHeight="true" outlineLevel="0" collapsed="false">
      <c r="A98" s="8"/>
      <c r="B98" s="49" t="n">
        <f aca="false">B97+1</f>
        <v>60</v>
      </c>
      <c r="C98" s="56"/>
      <c r="D98" s="56"/>
      <c r="E98" s="56"/>
      <c r="F98" s="56"/>
      <c r="G98" s="56"/>
      <c r="H98" s="56"/>
      <c r="I98" s="56"/>
      <c r="J98" s="56"/>
      <c r="K98" s="56"/>
      <c r="L98" s="56"/>
      <c r="M98" s="53"/>
      <c r="N98" s="53"/>
      <c r="O98" s="53"/>
      <c r="P98" s="53"/>
      <c r="Q98" s="53"/>
      <c r="R98" s="53"/>
      <c r="S98" s="53"/>
      <c r="T98" s="53"/>
      <c r="U98" s="53"/>
      <c r="V98" s="53"/>
      <c r="W98" s="44"/>
      <c r="X98" s="51"/>
      <c r="Y98" s="52"/>
      <c r="Z98" s="47" t="e">
        <f aca="false">IFERROR(VLOOKUP(Y98, 【参考】数式用!$A$2:$B$48, 2, FALSE), "")))</f>
        <v>#N/A</v>
      </c>
      <c r="AA98" s="48"/>
    </row>
    <row r="99" customFormat="false" ht="33.9" hidden="false" customHeight="true" outlineLevel="0" collapsed="false">
      <c r="A99" s="8"/>
      <c r="B99" s="49" t="n">
        <f aca="false">B98+1</f>
        <v>61</v>
      </c>
      <c r="C99" s="56"/>
      <c r="D99" s="56"/>
      <c r="E99" s="56"/>
      <c r="F99" s="56"/>
      <c r="G99" s="56"/>
      <c r="H99" s="56"/>
      <c r="I99" s="56"/>
      <c r="J99" s="56"/>
      <c r="K99" s="56"/>
      <c r="L99" s="56"/>
      <c r="M99" s="53"/>
      <c r="N99" s="53"/>
      <c r="O99" s="53"/>
      <c r="P99" s="53"/>
      <c r="Q99" s="53"/>
      <c r="R99" s="53"/>
      <c r="S99" s="53"/>
      <c r="T99" s="53"/>
      <c r="U99" s="53"/>
      <c r="V99" s="53"/>
      <c r="W99" s="44"/>
      <c r="X99" s="51"/>
      <c r="Y99" s="52"/>
      <c r="Z99" s="47" t="e">
        <f aca="false">IFERROR(VLOOKUP(Y99, 【参考】数式用!$A$2:$B$48, 2, FALSE), "")))</f>
        <v>#N/A</v>
      </c>
      <c r="AA99" s="48"/>
    </row>
    <row r="100" customFormat="false" ht="33.9" hidden="false" customHeight="true" outlineLevel="0" collapsed="false">
      <c r="A100" s="8"/>
      <c r="B100" s="49" t="n">
        <f aca="false">B99+1</f>
        <v>62</v>
      </c>
      <c r="C100" s="56"/>
      <c r="D100" s="56"/>
      <c r="E100" s="56"/>
      <c r="F100" s="56"/>
      <c r="G100" s="56"/>
      <c r="H100" s="56"/>
      <c r="I100" s="56"/>
      <c r="J100" s="56"/>
      <c r="K100" s="56"/>
      <c r="L100" s="56"/>
      <c r="M100" s="53"/>
      <c r="N100" s="53"/>
      <c r="O100" s="53"/>
      <c r="P100" s="53"/>
      <c r="Q100" s="53"/>
      <c r="R100" s="53"/>
      <c r="S100" s="53"/>
      <c r="T100" s="53"/>
      <c r="U100" s="53"/>
      <c r="V100" s="53"/>
      <c r="W100" s="44"/>
      <c r="X100" s="51"/>
      <c r="Y100" s="52"/>
      <c r="Z100" s="47" t="e">
        <f aca="false">IFERROR(VLOOKUP(Y100, 【参考】数式用!$A$2:$B$48, 2, FALSE), "")))</f>
        <v>#N/A</v>
      </c>
      <c r="AA100" s="48"/>
    </row>
    <row r="101" customFormat="false" ht="33.9" hidden="false" customHeight="true" outlineLevel="0" collapsed="false">
      <c r="A101" s="8"/>
      <c r="B101" s="49" t="n">
        <f aca="false">B100+1</f>
        <v>63</v>
      </c>
      <c r="C101" s="56"/>
      <c r="D101" s="56"/>
      <c r="E101" s="56"/>
      <c r="F101" s="56"/>
      <c r="G101" s="56"/>
      <c r="H101" s="56"/>
      <c r="I101" s="56"/>
      <c r="J101" s="56"/>
      <c r="K101" s="56"/>
      <c r="L101" s="56"/>
      <c r="M101" s="53"/>
      <c r="N101" s="53"/>
      <c r="O101" s="53"/>
      <c r="P101" s="53"/>
      <c r="Q101" s="53"/>
      <c r="R101" s="53"/>
      <c r="S101" s="53"/>
      <c r="T101" s="53"/>
      <c r="U101" s="53"/>
      <c r="V101" s="53"/>
      <c r="W101" s="44"/>
      <c r="X101" s="51"/>
      <c r="Y101" s="52"/>
      <c r="Z101" s="47" t="e">
        <f aca="false">IFERROR(VLOOKUP(Y101, 【参考】数式用!$A$2:$B$48, 2, FALSE), "")))</f>
        <v>#N/A</v>
      </c>
      <c r="AA101" s="48"/>
    </row>
    <row r="102" customFormat="false" ht="33.9" hidden="false" customHeight="true" outlineLevel="0" collapsed="false">
      <c r="A102" s="8"/>
      <c r="B102" s="49" t="n">
        <f aca="false">B101+1</f>
        <v>64</v>
      </c>
      <c r="C102" s="56"/>
      <c r="D102" s="56"/>
      <c r="E102" s="56"/>
      <c r="F102" s="56"/>
      <c r="G102" s="56"/>
      <c r="H102" s="56"/>
      <c r="I102" s="56"/>
      <c r="J102" s="56"/>
      <c r="K102" s="56"/>
      <c r="L102" s="56"/>
      <c r="M102" s="53"/>
      <c r="N102" s="53"/>
      <c r="O102" s="53"/>
      <c r="P102" s="53"/>
      <c r="Q102" s="53"/>
      <c r="R102" s="53"/>
      <c r="S102" s="53"/>
      <c r="T102" s="53"/>
      <c r="U102" s="53"/>
      <c r="V102" s="53"/>
      <c r="W102" s="44"/>
      <c r="X102" s="51"/>
      <c r="Y102" s="52"/>
      <c r="Z102" s="47" t="e">
        <f aca="false">IFERROR(VLOOKUP(Y102, 【参考】数式用!$A$2:$B$48, 2, FALSE), "")))</f>
        <v>#N/A</v>
      </c>
      <c r="AA102" s="48"/>
    </row>
    <row r="103" customFormat="false" ht="33.9" hidden="false" customHeight="true" outlineLevel="0" collapsed="false">
      <c r="A103" s="8"/>
      <c r="B103" s="49" t="n">
        <f aca="false">B102+1</f>
        <v>65</v>
      </c>
      <c r="C103" s="56"/>
      <c r="D103" s="56"/>
      <c r="E103" s="56"/>
      <c r="F103" s="56"/>
      <c r="G103" s="56"/>
      <c r="H103" s="56"/>
      <c r="I103" s="56"/>
      <c r="J103" s="56"/>
      <c r="K103" s="56"/>
      <c r="L103" s="56"/>
      <c r="M103" s="53"/>
      <c r="N103" s="53"/>
      <c r="O103" s="53"/>
      <c r="P103" s="53"/>
      <c r="Q103" s="53"/>
      <c r="R103" s="53"/>
      <c r="S103" s="53"/>
      <c r="T103" s="53"/>
      <c r="U103" s="53"/>
      <c r="V103" s="53"/>
      <c r="W103" s="44"/>
      <c r="X103" s="51"/>
      <c r="Y103" s="52"/>
      <c r="Z103" s="47" t="e">
        <f aca="false">IFERROR(VLOOKUP(Y103, 【参考】数式用!$A$2:$B$48, 2, FALSE), "")))</f>
        <v>#N/A</v>
      </c>
      <c r="AA103" s="48"/>
    </row>
    <row r="104" customFormat="false" ht="33.9" hidden="false" customHeight="true" outlineLevel="0" collapsed="false">
      <c r="A104" s="8"/>
      <c r="B104" s="49" t="n">
        <f aca="false">B103+1</f>
        <v>66</v>
      </c>
      <c r="C104" s="56"/>
      <c r="D104" s="56"/>
      <c r="E104" s="56"/>
      <c r="F104" s="56"/>
      <c r="G104" s="56"/>
      <c r="H104" s="56"/>
      <c r="I104" s="56"/>
      <c r="J104" s="56"/>
      <c r="K104" s="56"/>
      <c r="L104" s="56"/>
      <c r="M104" s="53"/>
      <c r="N104" s="53"/>
      <c r="O104" s="53"/>
      <c r="P104" s="53"/>
      <c r="Q104" s="53"/>
      <c r="R104" s="53"/>
      <c r="S104" s="53"/>
      <c r="T104" s="53"/>
      <c r="U104" s="53"/>
      <c r="V104" s="53"/>
      <c r="W104" s="44"/>
      <c r="X104" s="51"/>
      <c r="Y104" s="52"/>
      <c r="Z104" s="47" t="e">
        <f aca="false">IFERROR(VLOOKUP(Y104, 【参考】数式用!$A$2:$B$48, 2, FALSE), "")))</f>
        <v>#N/A</v>
      </c>
      <c r="AA104" s="48"/>
    </row>
    <row r="105" customFormat="false" ht="33.9" hidden="false" customHeight="true" outlineLevel="0" collapsed="false">
      <c r="A105" s="8"/>
      <c r="B105" s="49" t="n">
        <f aca="false">B104+1</f>
        <v>67</v>
      </c>
      <c r="C105" s="56"/>
      <c r="D105" s="56"/>
      <c r="E105" s="56"/>
      <c r="F105" s="56"/>
      <c r="G105" s="56"/>
      <c r="H105" s="56"/>
      <c r="I105" s="56"/>
      <c r="J105" s="56"/>
      <c r="K105" s="56"/>
      <c r="L105" s="56"/>
      <c r="M105" s="53"/>
      <c r="N105" s="53"/>
      <c r="O105" s="53"/>
      <c r="P105" s="53"/>
      <c r="Q105" s="53"/>
      <c r="R105" s="53"/>
      <c r="S105" s="53"/>
      <c r="T105" s="53"/>
      <c r="U105" s="53"/>
      <c r="V105" s="53"/>
      <c r="W105" s="44"/>
      <c r="X105" s="51"/>
      <c r="Y105" s="52"/>
      <c r="Z105" s="47" t="e">
        <f aca="false">IFERROR(VLOOKUP(Y105, 【参考】数式用!$A$2:$B$48, 2, FALSE), "")))</f>
        <v>#N/A</v>
      </c>
      <c r="AA105" s="48"/>
    </row>
    <row r="106" customFormat="false" ht="33.9" hidden="false" customHeight="true" outlineLevel="0" collapsed="false">
      <c r="A106" s="8"/>
      <c r="B106" s="49" t="n">
        <f aca="false">B105+1</f>
        <v>68</v>
      </c>
      <c r="C106" s="56"/>
      <c r="D106" s="56"/>
      <c r="E106" s="56"/>
      <c r="F106" s="56"/>
      <c r="G106" s="56"/>
      <c r="H106" s="56"/>
      <c r="I106" s="56"/>
      <c r="J106" s="56"/>
      <c r="K106" s="56"/>
      <c r="L106" s="56"/>
      <c r="M106" s="53"/>
      <c r="N106" s="53"/>
      <c r="O106" s="53"/>
      <c r="P106" s="53"/>
      <c r="Q106" s="53"/>
      <c r="R106" s="53"/>
      <c r="S106" s="53"/>
      <c r="T106" s="53"/>
      <c r="U106" s="53"/>
      <c r="V106" s="53"/>
      <c r="W106" s="44"/>
      <c r="X106" s="51"/>
      <c r="Y106" s="52"/>
      <c r="Z106" s="47" t="e">
        <f aca="false">IFERROR(VLOOKUP(Y106, 【参考】数式用!$A$2:$B$48, 2, FALSE), "")))</f>
        <v>#N/A</v>
      </c>
      <c r="AA106" s="48"/>
    </row>
    <row r="107" customFormat="false" ht="33.9" hidden="false" customHeight="true" outlineLevel="0" collapsed="false">
      <c r="A107" s="8"/>
      <c r="B107" s="49" t="n">
        <f aca="false">B106+1</f>
        <v>69</v>
      </c>
      <c r="C107" s="56"/>
      <c r="D107" s="56"/>
      <c r="E107" s="56"/>
      <c r="F107" s="56"/>
      <c r="G107" s="56"/>
      <c r="H107" s="56"/>
      <c r="I107" s="56"/>
      <c r="J107" s="56"/>
      <c r="K107" s="56"/>
      <c r="L107" s="56"/>
      <c r="M107" s="53"/>
      <c r="N107" s="53"/>
      <c r="O107" s="53"/>
      <c r="P107" s="53"/>
      <c r="Q107" s="53"/>
      <c r="R107" s="53"/>
      <c r="S107" s="53"/>
      <c r="T107" s="53"/>
      <c r="U107" s="53"/>
      <c r="V107" s="53"/>
      <c r="W107" s="44"/>
      <c r="X107" s="51"/>
      <c r="Y107" s="52"/>
      <c r="Z107" s="47" t="e">
        <f aca="false">IFERROR(VLOOKUP(Y107, 【参考】数式用!$A$2:$B$48, 2, FALSE), "")))</f>
        <v>#N/A</v>
      </c>
      <c r="AA107" s="48"/>
    </row>
    <row r="108" customFormat="false" ht="33.9" hidden="false" customHeight="true" outlineLevel="0" collapsed="false">
      <c r="A108" s="8"/>
      <c r="B108" s="49" t="n">
        <f aca="false">B107+1</f>
        <v>70</v>
      </c>
      <c r="C108" s="56"/>
      <c r="D108" s="56"/>
      <c r="E108" s="56"/>
      <c r="F108" s="56"/>
      <c r="G108" s="56"/>
      <c r="H108" s="56"/>
      <c r="I108" s="56"/>
      <c r="J108" s="56"/>
      <c r="K108" s="56"/>
      <c r="L108" s="56"/>
      <c r="M108" s="53"/>
      <c r="N108" s="53"/>
      <c r="O108" s="53"/>
      <c r="P108" s="53"/>
      <c r="Q108" s="53"/>
      <c r="R108" s="53"/>
      <c r="S108" s="53"/>
      <c r="T108" s="53"/>
      <c r="U108" s="53"/>
      <c r="V108" s="53"/>
      <c r="W108" s="44"/>
      <c r="X108" s="51"/>
      <c r="Y108" s="52"/>
      <c r="Z108" s="47" t="e">
        <f aca="false">IFERROR(VLOOKUP(Y108, 【参考】数式用!$A$2:$B$48, 2, FALSE), "")))</f>
        <v>#N/A</v>
      </c>
      <c r="AA108" s="48"/>
    </row>
    <row r="109" customFormat="false" ht="33.9" hidden="false" customHeight="true" outlineLevel="0" collapsed="false">
      <c r="A109" s="8"/>
      <c r="B109" s="49" t="n">
        <f aca="false">B108+1</f>
        <v>71</v>
      </c>
      <c r="C109" s="56"/>
      <c r="D109" s="56"/>
      <c r="E109" s="56"/>
      <c r="F109" s="56"/>
      <c r="G109" s="56"/>
      <c r="H109" s="56"/>
      <c r="I109" s="56"/>
      <c r="J109" s="56"/>
      <c r="K109" s="56"/>
      <c r="L109" s="56"/>
      <c r="M109" s="53"/>
      <c r="N109" s="53"/>
      <c r="O109" s="53"/>
      <c r="P109" s="53"/>
      <c r="Q109" s="53"/>
      <c r="R109" s="53"/>
      <c r="S109" s="53"/>
      <c r="T109" s="53"/>
      <c r="U109" s="53"/>
      <c r="V109" s="53"/>
      <c r="W109" s="44"/>
      <c r="X109" s="51"/>
      <c r="Y109" s="52"/>
      <c r="Z109" s="47" t="e">
        <f aca="false">IFERROR(VLOOKUP(Y109, 【参考】数式用!$A$2:$B$48, 2, FALSE), "")))</f>
        <v>#N/A</v>
      </c>
      <c r="AA109" s="48"/>
    </row>
    <row r="110" customFormat="false" ht="33.9" hidden="false" customHeight="true" outlineLevel="0" collapsed="false">
      <c r="A110" s="8"/>
      <c r="B110" s="49" t="n">
        <f aca="false">B109+1</f>
        <v>72</v>
      </c>
      <c r="C110" s="56"/>
      <c r="D110" s="56"/>
      <c r="E110" s="56"/>
      <c r="F110" s="56"/>
      <c r="G110" s="56"/>
      <c r="H110" s="56"/>
      <c r="I110" s="56"/>
      <c r="J110" s="56"/>
      <c r="K110" s="56"/>
      <c r="L110" s="56"/>
      <c r="M110" s="53"/>
      <c r="N110" s="53"/>
      <c r="O110" s="53"/>
      <c r="P110" s="53"/>
      <c r="Q110" s="53"/>
      <c r="R110" s="53"/>
      <c r="S110" s="53"/>
      <c r="T110" s="53"/>
      <c r="U110" s="53"/>
      <c r="V110" s="53"/>
      <c r="W110" s="44"/>
      <c r="X110" s="51"/>
      <c r="Y110" s="52"/>
      <c r="Z110" s="47" t="e">
        <f aca="false">IFERROR(VLOOKUP(Y110, 【参考】数式用!$A$2:$B$48, 2, FALSE), "")))</f>
        <v>#N/A</v>
      </c>
      <c r="AA110" s="48"/>
    </row>
    <row r="111" customFormat="false" ht="33.9" hidden="false" customHeight="true" outlineLevel="0" collapsed="false">
      <c r="A111" s="8"/>
      <c r="B111" s="49" t="n">
        <f aca="false">B110+1</f>
        <v>73</v>
      </c>
      <c r="C111" s="56"/>
      <c r="D111" s="56"/>
      <c r="E111" s="56"/>
      <c r="F111" s="56"/>
      <c r="G111" s="56"/>
      <c r="H111" s="56"/>
      <c r="I111" s="56"/>
      <c r="J111" s="56"/>
      <c r="K111" s="56"/>
      <c r="L111" s="56"/>
      <c r="M111" s="53"/>
      <c r="N111" s="53"/>
      <c r="O111" s="53"/>
      <c r="P111" s="53"/>
      <c r="Q111" s="53"/>
      <c r="R111" s="53"/>
      <c r="S111" s="53"/>
      <c r="T111" s="53"/>
      <c r="U111" s="53"/>
      <c r="V111" s="53"/>
      <c r="W111" s="44"/>
      <c r="X111" s="51"/>
      <c r="Y111" s="52"/>
      <c r="Z111" s="47" t="e">
        <f aca="false">IFERROR(VLOOKUP(Y111, 【参考】数式用!$A$2:$B$48, 2, FALSE), "")))</f>
        <v>#N/A</v>
      </c>
      <c r="AA111" s="48"/>
    </row>
    <row r="112" customFormat="false" ht="33.9" hidden="false" customHeight="true" outlineLevel="0" collapsed="false">
      <c r="A112" s="8"/>
      <c r="B112" s="49" t="n">
        <f aca="false">B111+1</f>
        <v>74</v>
      </c>
      <c r="C112" s="56"/>
      <c r="D112" s="56"/>
      <c r="E112" s="56"/>
      <c r="F112" s="56"/>
      <c r="G112" s="56"/>
      <c r="H112" s="56"/>
      <c r="I112" s="56"/>
      <c r="J112" s="56"/>
      <c r="K112" s="56"/>
      <c r="L112" s="56"/>
      <c r="M112" s="53"/>
      <c r="N112" s="53"/>
      <c r="O112" s="53"/>
      <c r="P112" s="53"/>
      <c r="Q112" s="53"/>
      <c r="R112" s="53"/>
      <c r="S112" s="53"/>
      <c r="T112" s="53"/>
      <c r="U112" s="53"/>
      <c r="V112" s="53"/>
      <c r="W112" s="44"/>
      <c r="X112" s="51"/>
      <c r="Y112" s="52"/>
      <c r="Z112" s="47" t="e">
        <f aca="false">IFERROR(VLOOKUP(Y112, 【参考】数式用!$A$2:$B$48, 2, FALSE), "")))</f>
        <v>#N/A</v>
      </c>
      <c r="AA112" s="48"/>
    </row>
    <row r="113" customFormat="false" ht="33.9" hidden="false" customHeight="true" outlineLevel="0" collapsed="false">
      <c r="A113" s="8"/>
      <c r="B113" s="49" t="n">
        <f aca="false">B112+1</f>
        <v>75</v>
      </c>
      <c r="C113" s="56"/>
      <c r="D113" s="56"/>
      <c r="E113" s="56"/>
      <c r="F113" s="56"/>
      <c r="G113" s="56"/>
      <c r="H113" s="56"/>
      <c r="I113" s="56"/>
      <c r="J113" s="56"/>
      <c r="K113" s="56"/>
      <c r="L113" s="56"/>
      <c r="M113" s="53"/>
      <c r="N113" s="53"/>
      <c r="O113" s="53"/>
      <c r="P113" s="53"/>
      <c r="Q113" s="53"/>
      <c r="R113" s="53"/>
      <c r="S113" s="53"/>
      <c r="T113" s="53"/>
      <c r="U113" s="53"/>
      <c r="V113" s="53"/>
      <c r="W113" s="44"/>
      <c r="X113" s="51"/>
      <c r="Y113" s="52"/>
      <c r="Z113" s="47" t="e">
        <f aca="false">IFERROR(VLOOKUP(Y113, 【参考】数式用!$A$2:$B$48, 2, FALSE), "")))</f>
        <v>#N/A</v>
      </c>
      <c r="AA113" s="48"/>
    </row>
    <row r="114" customFormat="false" ht="33.9" hidden="false" customHeight="true" outlineLevel="0" collapsed="false">
      <c r="A114" s="8"/>
      <c r="B114" s="49" t="n">
        <f aca="false">B113+1</f>
        <v>76</v>
      </c>
      <c r="C114" s="56"/>
      <c r="D114" s="56"/>
      <c r="E114" s="56"/>
      <c r="F114" s="56"/>
      <c r="G114" s="56"/>
      <c r="H114" s="56"/>
      <c r="I114" s="56"/>
      <c r="J114" s="56"/>
      <c r="K114" s="56"/>
      <c r="L114" s="56"/>
      <c r="M114" s="53"/>
      <c r="N114" s="53"/>
      <c r="O114" s="53"/>
      <c r="P114" s="53"/>
      <c r="Q114" s="53"/>
      <c r="R114" s="53"/>
      <c r="S114" s="53"/>
      <c r="T114" s="53"/>
      <c r="U114" s="53"/>
      <c r="V114" s="53"/>
      <c r="W114" s="44"/>
      <c r="X114" s="51"/>
      <c r="Y114" s="52"/>
      <c r="Z114" s="47" t="e">
        <f aca="false">IFERROR(VLOOKUP(Y114, 【参考】数式用!$A$2:$B$48, 2, FALSE), "")))</f>
        <v>#N/A</v>
      </c>
      <c r="AA114" s="48"/>
    </row>
    <row r="115" customFormat="false" ht="33.9" hidden="false" customHeight="true" outlineLevel="0" collapsed="false">
      <c r="A115" s="8"/>
      <c r="B115" s="49" t="n">
        <f aca="false">B114+1</f>
        <v>77</v>
      </c>
      <c r="C115" s="56"/>
      <c r="D115" s="56"/>
      <c r="E115" s="56"/>
      <c r="F115" s="56"/>
      <c r="G115" s="56"/>
      <c r="H115" s="56"/>
      <c r="I115" s="56"/>
      <c r="J115" s="56"/>
      <c r="K115" s="56"/>
      <c r="L115" s="56"/>
      <c r="M115" s="53"/>
      <c r="N115" s="53"/>
      <c r="O115" s="53"/>
      <c r="P115" s="53"/>
      <c r="Q115" s="53"/>
      <c r="R115" s="53"/>
      <c r="S115" s="53"/>
      <c r="T115" s="53"/>
      <c r="U115" s="53"/>
      <c r="V115" s="53"/>
      <c r="W115" s="44"/>
      <c r="X115" s="51"/>
      <c r="Y115" s="52"/>
      <c r="Z115" s="47" t="e">
        <f aca="false">IFERROR(VLOOKUP(Y115, 【参考】数式用!$A$2:$B$48, 2, FALSE), "")))</f>
        <v>#N/A</v>
      </c>
      <c r="AA115" s="48"/>
    </row>
    <row r="116" customFormat="false" ht="33.9" hidden="false" customHeight="true" outlineLevel="0" collapsed="false">
      <c r="A116" s="8"/>
      <c r="B116" s="49" t="n">
        <f aca="false">B115+1</f>
        <v>78</v>
      </c>
      <c r="C116" s="56"/>
      <c r="D116" s="56"/>
      <c r="E116" s="56"/>
      <c r="F116" s="56"/>
      <c r="G116" s="56"/>
      <c r="H116" s="56"/>
      <c r="I116" s="56"/>
      <c r="J116" s="56"/>
      <c r="K116" s="56"/>
      <c r="L116" s="56"/>
      <c r="M116" s="53"/>
      <c r="N116" s="53"/>
      <c r="O116" s="53"/>
      <c r="P116" s="53"/>
      <c r="Q116" s="53"/>
      <c r="R116" s="53"/>
      <c r="S116" s="53"/>
      <c r="T116" s="53"/>
      <c r="U116" s="53"/>
      <c r="V116" s="53"/>
      <c r="W116" s="44"/>
      <c r="X116" s="51"/>
      <c r="Y116" s="52"/>
      <c r="Z116" s="47" t="e">
        <f aca="false">IFERROR(VLOOKUP(Y116, 【参考】数式用!$A$2:$B$48, 2, FALSE), "")))</f>
        <v>#N/A</v>
      </c>
      <c r="AA116" s="48"/>
    </row>
    <row r="117" customFormat="false" ht="33.9" hidden="false" customHeight="true" outlineLevel="0" collapsed="false">
      <c r="A117" s="8"/>
      <c r="B117" s="49" t="n">
        <f aca="false">B116+1</f>
        <v>79</v>
      </c>
      <c r="C117" s="56"/>
      <c r="D117" s="56"/>
      <c r="E117" s="56"/>
      <c r="F117" s="56"/>
      <c r="G117" s="56"/>
      <c r="H117" s="56"/>
      <c r="I117" s="56"/>
      <c r="J117" s="56"/>
      <c r="K117" s="56"/>
      <c r="L117" s="56"/>
      <c r="M117" s="53"/>
      <c r="N117" s="53"/>
      <c r="O117" s="53"/>
      <c r="P117" s="53"/>
      <c r="Q117" s="53"/>
      <c r="R117" s="53"/>
      <c r="S117" s="53"/>
      <c r="T117" s="53"/>
      <c r="U117" s="53"/>
      <c r="V117" s="53"/>
      <c r="W117" s="44"/>
      <c r="X117" s="51"/>
      <c r="Y117" s="52"/>
      <c r="Z117" s="47" t="e">
        <f aca="false">IFERROR(VLOOKUP(Y117, 【参考】数式用!$A$2:$B$48, 2, FALSE), "")))</f>
        <v>#N/A</v>
      </c>
      <c r="AA117" s="48"/>
    </row>
    <row r="118" customFormat="false" ht="33.9" hidden="false" customHeight="true" outlineLevel="0" collapsed="false">
      <c r="A118" s="8"/>
      <c r="B118" s="49" t="n">
        <f aca="false">B117+1</f>
        <v>80</v>
      </c>
      <c r="C118" s="56"/>
      <c r="D118" s="56"/>
      <c r="E118" s="56"/>
      <c r="F118" s="56"/>
      <c r="G118" s="56"/>
      <c r="H118" s="56"/>
      <c r="I118" s="56"/>
      <c r="J118" s="56"/>
      <c r="K118" s="56"/>
      <c r="L118" s="56"/>
      <c r="M118" s="53"/>
      <c r="N118" s="53"/>
      <c r="O118" s="53"/>
      <c r="P118" s="53"/>
      <c r="Q118" s="53"/>
      <c r="R118" s="53"/>
      <c r="S118" s="53"/>
      <c r="T118" s="53"/>
      <c r="U118" s="53"/>
      <c r="V118" s="53"/>
      <c r="W118" s="44"/>
      <c r="X118" s="51"/>
      <c r="Y118" s="52"/>
      <c r="Z118" s="47" t="e">
        <f aca="false">IFERROR(VLOOKUP(Y118, 【参考】数式用!$A$2:$B$48, 2, FALSE), "")))</f>
        <v>#N/A</v>
      </c>
      <c r="AA118" s="48"/>
    </row>
    <row r="119" customFormat="false" ht="33.9" hidden="false" customHeight="true" outlineLevel="0" collapsed="false">
      <c r="A119" s="8"/>
      <c r="B119" s="49" t="n">
        <f aca="false">B118+1</f>
        <v>81</v>
      </c>
      <c r="C119" s="56"/>
      <c r="D119" s="56"/>
      <c r="E119" s="56"/>
      <c r="F119" s="56"/>
      <c r="G119" s="56"/>
      <c r="H119" s="56"/>
      <c r="I119" s="56"/>
      <c r="J119" s="56"/>
      <c r="K119" s="56"/>
      <c r="L119" s="56"/>
      <c r="M119" s="53"/>
      <c r="N119" s="53"/>
      <c r="O119" s="53"/>
      <c r="P119" s="53"/>
      <c r="Q119" s="53"/>
      <c r="R119" s="53"/>
      <c r="S119" s="53"/>
      <c r="T119" s="53"/>
      <c r="U119" s="53"/>
      <c r="V119" s="53"/>
      <c r="W119" s="44"/>
      <c r="X119" s="51"/>
      <c r="Y119" s="52"/>
      <c r="Z119" s="47" t="e">
        <f aca="false">IFERROR(VLOOKUP(Y119, 【参考】数式用!$A$2:$B$48, 2, FALSE), "")))</f>
        <v>#N/A</v>
      </c>
      <c r="AA119" s="48"/>
    </row>
    <row r="120" customFormat="false" ht="33.9" hidden="false" customHeight="true" outlineLevel="0" collapsed="false">
      <c r="A120" s="8"/>
      <c r="B120" s="49" t="n">
        <f aca="false">B119+1</f>
        <v>82</v>
      </c>
      <c r="C120" s="56"/>
      <c r="D120" s="56"/>
      <c r="E120" s="56"/>
      <c r="F120" s="56"/>
      <c r="G120" s="56"/>
      <c r="H120" s="56"/>
      <c r="I120" s="56"/>
      <c r="J120" s="56"/>
      <c r="K120" s="56"/>
      <c r="L120" s="56"/>
      <c r="M120" s="53"/>
      <c r="N120" s="53"/>
      <c r="O120" s="53"/>
      <c r="P120" s="53"/>
      <c r="Q120" s="53"/>
      <c r="R120" s="53"/>
      <c r="S120" s="53"/>
      <c r="T120" s="53"/>
      <c r="U120" s="53"/>
      <c r="V120" s="53"/>
      <c r="W120" s="44"/>
      <c r="X120" s="51"/>
      <c r="Y120" s="52"/>
      <c r="Z120" s="47" t="e">
        <f aca="false">IFERROR(VLOOKUP(Y120, 【参考】数式用!$A$2:$B$48, 2, FALSE), "")))</f>
        <v>#N/A</v>
      </c>
      <c r="AA120" s="48"/>
    </row>
    <row r="121" customFormat="false" ht="33.9" hidden="false" customHeight="true" outlineLevel="0" collapsed="false">
      <c r="A121" s="8"/>
      <c r="B121" s="49" t="n">
        <f aca="false">B120+1</f>
        <v>83</v>
      </c>
      <c r="C121" s="56"/>
      <c r="D121" s="56"/>
      <c r="E121" s="56"/>
      <c r="F121" s="56"/>
      <c r="G121" s="56"/>
      <c r="H121" s="56"/>
      <c r="I121" s="56"/>
      <c r="J121" s="56"/>
      <c r="K121" s="56"/>
      <c r="L121" s="56"/>
      <c r="M121" s="53"/>
      <c r="N121" s="53"/>
      <c r="O121" s="53"/>
      <c r="P121" s="53"/>
      <c r="Q121" s="53"/>
      <c r="R121" s="53"/>
      <c r="S121" s="53"/>
      <c r="T121" s="53"/>
      <c r="U121" s="53"/>
      <c r="V121" s="53"/>
      <c r="W121" s="44"/>
      <c r="X121" s="51"/>
      <c r="Y121" s="52"/>
      <c r="Z121" s="47" t="e">
        <f aca="false">IFERROR(VLOOKUP(Y121, 【参考】数式用!$A$2:$B$48, 2, FALSE), "")))</f>
        <v>#N/A</v>
      </c>
      <c r="AA121" s="48"/>
    </row>
    <row r="122" customFormat="false" ht="33.9" hidden="false" customHeight="true" outlineLevel="0" collapsed="false">
      <c r="A122" s="8"/>
      <c r="B122" s="49" t="n">
        <f aca="false">B121+1</f>
        <v>84</v>
      </c>
      <c r="C122" s="56"/>
      <c r="D122" s="56"/>
      <c r="E122" s="56"/>
      <c r="F122" s="56"/>
      <c r="G122" s="56"/>
      <c r="H122" s="56"/>
      <c r="I122" s="56"/>
      <c r="J122" s="56"/>
      <c r="K122" s="56"/>
      <c r="L122" s="56"/>
      <c r="M122" s="53"/>
      <c r="N122" s="53"/>
      <c r="O122" s="53"/>
      <c r="P122" s="53"/>
      <c r="Q122" s="53"/>
      <c r="R122" s="53"/>
      <c r="S122" s="53"/>
      <c r="T122" s="53"/>
      <c r="U122" s="53"/>
      <c r="V122" s="53"/>
      <c r="W122" s="44"/>
      <c r="X122" s="51"/>
      <c r="Y122" s="52"/>
      <c r="Z122" s="47" t="e">
        <f aca="false">IFERROR(VLOOKUP(Y122, 【参考】数式用!$A$2:$B$48, 2, FALSE), "")))</f>
        <v>#N/A</v>
      </c>
      <c r="AA122" s="48"/>
    </row>
    <row r="123" customFormat="false" ht="33.9" hidden="false" customHeight="true" outlineLevel="0" collapsed="false">
      <c r="A123" s="8"/>
      <c r="B123" s="49" t="n">
        <f aca="false">B122+1</f>
        <v>85</v>
      </c>
      <c r="C123" s="56"/>
      <c r="D123" s="56"/>
      <c r="E123" s="56"/>
      <c r="F123" s="56"/>
      <c r="G123" s="56"/>
      <c r="H123" s="56"/>
      <c r="I123" s="56"/>
      <c r="J123" s="56"/>
      <c r="K123" s="56"/>
      <c r="L123" s="56"/>
      <c r="M123" s="53"/>
      <c r="N123" s="53"/>
      <c r="O123" s="53"/>
      <c r="P123" s="53"/>
      <c r="Q123" s="53"/>
      <c r="R123" s="53"/>
      <c r="S123" s="53"/>
      <c r="T123" s="53"/>
      <c r="U123" s="53"/>
      <c r="V123" s="53"/>
      <c r="W123" s="44"/>
      <c r="X123" s="51"/>
      <c r="Y123" s="52"/>
      <c r="Z123" s="47" t="e">
        <f aca="false">IFERROR(VLOOKUP(Y123, 【参考】数式用!$A$2:$B$48, 2, FALSE), "")))</f>
        <v>#N/A</v>
      </c>
      <c r="AA123" s="48"/>
    </row>
    <row r="124" customFormat="false" ht="33.9" hidden="false" customHeight="true" outlineLevel="0" collapsed="false">
      <c r="A124" s="8"/>
      <c r="B124" s="49" t="n">
        <f aca="false">B123+1</f>
        <v>86</v>
      </c>
      <c r="C124" s="56"/>
      <c r="D124" s="56"/>
      <c r="E124" s="56"/>
      <c r="F124" s="56"/>
      <c r="G124" s="56"/>
      <c r="H124" s="56"/>
      <c r="I124" s="56"/>
      <c r="J124" s="56"/>
      <c r="K124" s="56"/>
      <c r="L124" s="56"/>
      <c r="M124" s="53"/>
      <c r="N124" s="53"/>
      <c r="O124" s="53"/>
      <c r="P124" s="53"/>
      <c r="Q124" s="53"/>
      <c r="R124" s="53"/>
      <c r="S124" s="53"/>
      <c r="T124" s="53"/>
      <c r="U124" s="53"/>
      <c r="V124" s="53"/>
      <c r="W124" s="44"/>
      <c r="X124" s="51"/>
      <c r="Y124" s="52"/>
      <c r="Z124" s="47" t="e">
        <f aca="false">IFERROR(VLOOKUP(Y124, 【参考】数式用!$A$2:$B$48, 2, FALSE), "")))</f>
        <v>#N/A</v>
      </c>
      <c r="AA124" s="48"/>
    </row>
    <row r="125" customFormat="false" ht="33.9" hidden="false" customHeight="true" outlineLevel="0" collapsed="false">
      <c r="A125" s="8"/>
      <c r="B125" s="49" t="n">
        <f aca="false">B124+1</f>
        <v>87</v>
      </c>
      <c r="C125" s="56"/>
      <c r="D125" s="56"/>
      <c r="E125" s="56"/>
      <c r="F125" s="56"/>
      <c r="G125" s="56"/>
      <c r="H125" s="56"/>
      <c r="I125" s="56"/>
      <c r="J125" s="56"/>
      <c r="K125" s="56"/>
      <c r="L125" s="56"/>
      <c r="M125" s="53"/>
      <c r="N125" s="53"/>
      <c r="O125" s="53"/>
      <c r="P125" s="53"/>
      <c r="Q125" s="53"/>
      <c r="R125" s="53"/>
      <c r="S125" s="53"/>
      <c r="T125" s="53"/>
      <c r="U125" s="53"/>
      <c r="V125" s="53"/>
      <c r="W125" s="44"/>
      <c r="X125" s="51"/>
      <c r="Y125" s="52"/>
      <c r="Z125" s="47" t="e">
        <f aca="false">IFERROR(VLOOKUP(Y125, 【参考】数式用!$A$2:$B$48, 2, FALSE), "")))</f>
        <v>#N/A</v>
      </c>
      <c r="AA125" s="48"/>
    </row>
    <row r="126" customFormat="false" ht="33.9" hidden="false" customHeight="true" outlineLevel="0" collapsed="false">
      <c r="A126" s="8"/>
      <c r="B126" s="49" t="n">
        <f aca="false">B125+1</f>
        <v>88</v>
      </c>
      <c r="C126" s="56"/>
      <c r="D126" s="56"/>
      <c r="E126" s="56"/>
      <c r="F126" s="56"/>
      <c r="G126" s="56"/>
      <c r="H126" s="56"/>
      <c r="I126" s="56"/>
      <c r="J126" s="56"/>
      <c r="K126" s="56"/>
      <c r="L126" s="56"/>
      <c r="M126" s="53"/>
      <c r="N126" s="53"/>
      <c r="O126" s="53"/>
      <c r="P126" s="53"/>
      <c r="Q126" s="53"/>
      <c r="R126" s="53"/>
      <c r="S126" s="53"/>
      <c r="T126" s="53"/>
      <c r="U126" s="53"/>
      <c r="V126" s="53"/>
      <c r="W126" s="44"/>
      <c r="X126" s="51"/>
      <c r="Y126" s="52"/>
      <c r="Z126" s="47" t="e">
        <f aca="false">IFERROR(VLOOKUP(Y126, 【参考】数式用!$A$2:$B$48, 2, FALSE), "")))</f>
        <v>#N/A</v>
      </c>
      <c r="AA126" s="48"/>
    </row>
    <row r="127" customFormat="false" ht="33.9" hidden="false" customHeight="true" outlineLevel="0" collapsed="false">
      <c r="A127" s="8"/>
      <c r="B127" s="49" t="n">
        <f aca="false">B126+1</f>
        <v>89</v>
      </c>
      <c r="C127" s="56"/>
      <c r="D127" s="56"/>
      <c r="E127" s="56"/>
      <c r="F127" s="56"/>
      <c r="G127" s="56"/>
      <c r="H127" s="56"/>
      <c r="I127" s="56"/>
      <c r="J127" s="56"/>
      <c r="K127" s="56"/>
      <c r="L127" s="56"/>
      <c r="M127" s="53"/>
      <c r="N127" s="53"/>
      <c r="O127" s="53"/>
      <c r="P127" s="53"/>
      <c r="Q127" s="53"/>
      <c r="R127" s="53"/>
      <c r="S127" s="53"/>
      <c r="T127" s="53"/>
      <c r="U127" s="53"/>
      <c r="V127" s="53"/>
      <c r="W127" s="44"/>
      <c r="X127" s="51"/>
      <c r="Y127" s="52"/>
      <c r="Z127" s="47" t="e">
        <f aca="false">IFERROR(VLOOKUP(Y127, 【参考】数式用!$A$2:$B$48, 2, FALSE), "")))</f>
        <v>#N/A</v>
      </c>
      <c r="AA127" s="48"/>
    </row>
    <row r="128" customFormat="false" ht="33.9" hidden="false" customHeight="true" outlineLevel="0" collapsed="false">
      <c r="A128" s="8"/>
      <c r="B128" s="49" t="n">
        <f aca="false">B127+1</f>
        <v>90</v>
      </c>
      <c r="C128" s="56"/>
      <c r="D128" s="56"/>
      <c r="E128" s="56"/>
      <c r="F128" s="56"/>
      <c r="G128" s="56"/>
      <c r="H128" s="56"/>
      <c r="I128" s="56"/>
      <c r="J128" s="56"/>
      <c r="K128" s="56"/>
      <c r="L128" s="56"/>
      <c r="M128" s="53"/>
      <c r="N128" s="53"/>
      <c r="O128" s="53"/>
      <c r="P128" s="53"/>
      <c r="Q128" s="53"/>
      <c r="R128" s="53"/>
      <c r="S128" s="53"/>
      <c r="T128" s="53"/>
      <c r="U128" s="53"/>
      <c r="V128" s="53"/>
      <c r="W128" s="44"/>
      <c r="X128" s="51"/>
      <c r="Y128" s="52"/>
      <c r="Z128" s="47" t="e">
        <f aca="false">IFERROR(VLOOKUP(Y128, 【参考】数式用!$A$2:$B$48, 2, FALSE), "")))</f>
        <v>#N/A</v>
      </c>
      <c r="AA128" s="48"/>
    </row>
    <row r="129" customFormat="false" ht="33.9" hidden="false" customHeight="true" outlineLevel="0" collapsed="false">
      <c r="A129" s="8"/>
      <c r="B129" s="49" t="n">
        <f aca="false">B128+1</f>
        <v>91</v>
      </c>
      <c r="C129" s="56"/>
      <c r="D129" s="56"/>
      <c r="E129" s="56"/>
      <c r="F129" s="56"/>
      <c r="G129" s="56"/>
      <c r="H129" s="56"/>
      <c r="I129" s="56"/>
      <c r="J129" s="56"/>
      <c r="K129" s="56"/>
      <c r="L129" s="56"/>
      <c r="M129" s="53"/>
      <c r="N129" s="53"/>
      <c r="O129" s="53"/>
      <c r="P129" s="53"/>
      <c r="Q129" s="53"/>
      <c r="R129" s="53"/>
      <c r="S129" s="53"/>
      <c r="T129" s="53"/>
      <c r="U129" s="53"/>
      <c r="V129" s="53"/>
      <c r="W129" s="44"/>
      <c r="X129" s="51"/>
      <c r="Y129" s="52"/>
      <c r="Z129" s="47" t="e">
        <f aca="false">IFERROR(VLOOKUP(Y129, 【参考】数式用!$A$2:$B$48, 2, FALSE), "")))</f>
        <v>#N/A</v>
      </c>
      <c r="AA129" s="48"/>
    </row>
    <row r="130" customFormat="false" ht="33.9" hidden="false" customHeight="true" outlineLevel="0" collapsed="false">
      <c r="A130" s="8"/>
      <c r="B130" s="49" t="n">
        <f aca="false">B129+1</f>
        <v>92</v>
      </c>
      <c r="C130" s="56"/>
      <c r="D130" s="56"/>
      <c r="E130" s="56"/>
      <c r="F130" s="56"/>
      <c r="G130" s="56"/>
      <c r="H130" s="56"/>
      <c r="I130" s="56"/>
      <c r="J130" s="56"/>
      <c r="K130" s="56"/>
      <c r="L130" s="56"/>
      <c r="M130" s="53"/>
      <c r="N130" s="53"/>
      <c r="O130" s="53"/>
      <c r="P130" s="53"/>
      <c r="Q130" s="53"/>
      <c r="R130" s="53"/>
      <c r="S130" s="53"/>
      <c r="T130" s="53"/>
      <c r="U130" s="53"/>
      <c r="V130" s="53"/>
      <c r="W130" s="44"/>
      <c r="X130" s="51"/>
      <c r="Y130" s="52"/>
      <c r="Z130" s="47" t="e">
        <f aca="false">IFERROR(VLOOKUP(Y130, 【参考】数式用!$A$2:$B$48, 2, FALSE), "")))</f>
        <v>#N/A</v>
      </c>
      <c r="AA130" s="48"/>
    </row>
    <row r="131" customFormat="false" ht="33.9" hidden="false" customHeight="true" outlineLevel="0" collapsed="false">
      <c r="A131" s="8"/>
      <c r="B131" s="49" t="n">
        <f aca="false">B130+1</f>
        <v>93</v>
      </c>
      <c r="C131" s="56"/>
      <c r="D131" s="56"/>
      <c r="E131" s="56"/>
      <c r="F131" s="56"/>
      <c r="G131" s="56"/>
      <c r="H131" s="56"/>
      <c r="I131" s="56"/>
      <c r="J131" s="56"/>
      <c r="K131" s="56"/>
      <c r="L131" s="56"/>
      <c r="M131" s="53"/>
      <c r="N131" s="53"/>
      <c r="O131" s="53"/>
      <c r="P131" s="53"/>
      <c r="Q131" s="53"/>
      <c r="R131" s="53"/>
      <c r="S131" s="53"/>
      <c r="T131" s="53"/>
      <c r="U131" s="53"/>
      <c r="V131" s="53"/>
      <c r="W131" s="44"/>
      <c r="X131" s="51"/>
      <c r="Y131" s="52"/>
      <c r="Z131" s="47" t="e">
        <f aca="false">IFERROR(VLOOKUP(Y131, 【参考】数式用!$A$2:$B$48, 2, FALSE), "")))</f>
        <v>#N/A</v>
      </c>
      <c r="AA131" s="48"/>
    </row>
    <row r="132" customFormat="false" ht="33.9" hidden="false" customHeight="true" outlineLevel="0" collapsed="false">
      <c r="A132" s="8"/>
      <c r="B132" s="49" t="n">
        <f aca="false">B131+1</f>
        <v>94</v>
      </c>
      <c r="C132" s="56"/>
      <c r="D132" s="56"/>
      <c r="E132" s="56"/>
      <c r="F132" s="56"/>
      <c r="G132" s="56"/>
      <c r="H132" s="56"/>
      <c r="I132" s="56"/>
      <c r="J132" s="56"/>
      <c r="K132" s="56"/>
      <c r="L132" s="56"/>
      <c r="M132" s="53"/>
      <c r="N132" s="53"/>
      <c r="O132" s="53"/>
      <c r="P132" s="53"/>
      <c r="Q132" s="53"/>
      <c r="R132" s="53"/>
      <c r="S132" s="53"/>
      <c r="T132" s="53"/>
      <c r="U132" s="53"/>
      <c r="V132" s="53"/>
      <c r="W132" s="44"/>
      <c r="X132" s="51"/>
      <c r="Y132" s="52"/>
      <c r="Z132" s="47" t="e">
        <f aca="false">IFERROR(VLOOKUP(Y132, 【参考】数式用!$A$2:$B$48, 2, FALSE), "")))</f>
        <v>#N/A</v>
      </c>
      <c r="AA132" s="48"/>
    </row>
    <row r="133" customFormat="false" ht="33.9" hidden="false" customHeight="true" outlineLevel="0" collapsed="false">
      <c r="A133" s="8"/>
      <c r="B133" s="49" t="n">
        <f aca="false">B132+1</f>
        <v>95</v>
      </c>
      <c r="C133" s="56"/>
      <c r="D133" s="56"/>
      <c r="E133" s="56"/>
      <c r="F133" s="56"/>
      <c r="G133" s="56"/>
      <c r="H133" s="56"/>
      <c r="I133" s="56"/>
      <c r="J133" s="56"/>
      <c r="K133" s="56"/>
      <c r="L133" s="56"/>
      <c r="M133" s="53"/>
      <c r="N133" s="53"/>
      <c r="O133" s="53"/>
      <c r="P133" s="53"/>
      <c r="Q133" s="53"/>
      <c r="R133" s="53"/>
      <c r="S133" s="53"/>
      <c r="T133" s="53"/>
      <c r="U133" s="53"/>
      <c r="V133" s="53"/>
      <c r="W133" s="44"/>
      <c r="X133" s="51"/>
      <c r="Y133" s="52"/>
      <c r="Z133" s="47" t="e">
        <f aca="false">IFERROR(VLOOKUP(Y133, 【参考】数式用!$A$2:$B$48, 2, FALSE), "")))</f>
        <v>#N/A</v>
      </c>
      <c r="AA133" s="48"/>
    </row>
    <row r="134" customFormat="false" ht="33.9" hidden="false" customHeight="true" outlineLevel="0" collapsed="false">
      <c r="A134" s="8"/>
      <c r="B134" s="49" t="n">
        <f aca="false">B133+1</f>
        <v>96</v>
      </c>
      <c r="C134" s="56"/>
      <c r="D134" s="56"/>
      <c r="E134" s="56"/>
      <c r="F134" s="56"/>
      <c r="G134" s="56"/>
      <c r="H134" s="56"/>
      <c r="I134" s="56"/>
      <c r="J134" s="56"/>
      <c r="K134" s="56"/>
      <c r="L134" s="56"/>
      <c r="M134" s="53"/>
      <c r="N134" s="53"/>
      <c r="O134" s="53"/>
      <c r="P134" s="53"/>
      <c r="Q134" s="53"/>
      <c r="R134" s="53"/>
      <c r="S134" s="53"/>
      <c r="T134" s="53"/>
      <c r="U134" s="53"/>
      <c r="V134" s="53"/>
      <c r="W134" s="44"/>
      <c r="X134" s="51"/>
      <c r="Y134" s="52"/>
      <c r="Z134" s="47" t="e">
        <f aca="false">IFERROR(VLOOKUP(Y134, 【参考】数式用!$A$2:$B$48, 2, FALSE), "")))</f>
        <v>#N/A</v>
      </c>
      <c r="AA134" s="48"/>
    </row>
    <row r="135" customFormat="false" ht="33.9" hidden="false" customHeight="true" outlineLevel="0" collapsed="false">
      <c r="A135" s="8"/>
      <c r="B135" s="49" t="n">
        <f aca="false">B134+1</f>
        <v>97</v>
      </c>
      <c r="C135" s="56"/>
      <c r="D135" s="56"/>
      <c r="E135" s="56"/>
      <c r="F135" s="56"/>
      <c r="G135" s="56"/>
      <c r="H135" s="56"/>
      <c r="I135" s="56"/>
      <c r="J135" s="56"/>
      <c r="K135" s="56"/>
      <c r="L135" s="56"/>
      <c r="M135" s="53"/>
      <c r="N135" s="53"/>
      <c r="O135" s="53"/>
      <c r="P135" s="53"/>
      <c r="Q135" s="53"/>
      <c r="R135" s="53"/>
      <c r="S135" s="53"/>
      <c r="T135" s="53"/>
      <c r="U135" s="53"/>
      <c r="V135" s="53"/>
      <c r="W135" s="44"/>
      <c r="X135" s="51"/>
      <c r="Y135" s="52"/>
      <c r="Z135" s="47" t="e">
        <f aca="false">IFERROR(VLOOKUP(Y135, 【参考】数式用!$A$2:$B$48, 2, FALSE), "")))</f>
        <v>#N/A</v>
      </c>
      <c r="AA135" s="48"/>
    </row>
    <row r="136" customFormat="false" ht="33.9" hidden="false" customHeight="true" outlineLevel="0" collapsed="false">
      <c r="A136" s="8"/>
      <c r="B136" s="49" t="n">
        <f aca="false">B135+1</f>
        <v>98</v>
      </c>
      <c r="C136" s="56"/>
      <c r="D136" s="56"/>
      <c r="E136" s="56"/>
      <c r="F136" s="56"/>
      <c r="G136" s="56"/>
      <c r="H136" s="56"/>
      <c r="I136" s="56"/>
      <c r="J136" s="56"/>
      <c r="K136" s="56"/>
      <c r="L136" s="56"/>
      <c r="M136" s="53"/>
      <c r="N136" s="53"/>
      <c r="O136" s="53"/>
      <c r="P136" s="53"/>
      <c r="Q136" s="53"/>
      <c r="R136" s="53"/>
      <c r="S136" s="53"/>
      <c r="T136" s="53"/>
      <c r="U136" s="53"/>
      <c r="V136" s="53"/>
      <c r="W136" s="44"/>
      <c r="X136" s="51"/>
      <c r="Y136" s="52"/>
      <c r="Z136" s="47" t="e">
        <f aca="false">IFERROR(VLOOKUP(Y136, 【参考】数式用!$A$2:$B$48, 2, FALSE), "")))</f>
        <v>#N/A</v>
      </c>
      <c r="AA136" s="48"/>
    </row>
    <row r="137" customFormat="false" ht="33.9" hidden="false" customHeight="true" outlineLevel="0" collapsed="false">
      <c r="A137" s="8"/>
      <c r="B137" s="49" t="n">
        <f aca="false">B136+1</f>
        <v>99</v>
      </c>
      <c r="C137" s="56"/>
      <c r="D137" s="56"/>
      <c r="E137" s="56"/>
      <c r="F137" s="56"/>
      <c r="G137" s="56"/>
      <c r="H137" s="56"/>
      <c r="I137" s="56"/>
      <c r="J137" s="56"/>
      <c r="K137" s="56"/>
      <c r="L137" s="56"/>
      <c r="M137" s="53"/>
      <c r="N137" s="53"/>
      <c r="O137" s="53"/>
      <c r="P137" s="53"/>
      <c r="Q137" s="53"/>
      <c r="R137" s="53"/>
      <c r="S137" s="53"/>
      <c r="T137" s="53"/>
      <c r="U137" s="53"/>
      <c r="V137" s="53"/>
      <c r="W137" s="44"/>
      <c r="X137" s="51"/>
      <c r="Y137" s="52"/>
      <c r="Z137" s="47" t="e">
        <f aca="false">IFERROR(VLOOKUP(Y137, 【参考】数式用!$A$2:$B$48, 2, FALSE), "")))</f>
        <v>#N/A</v>
      </c>
      <c r="AA137" s="48"/>
    </row>
    <row r="138" customFormat="false" ht="33.9" hidden="false" customHeight="true" outlineLevel="0" collapsed="false">
      <c r="A138" s="8"/>
      <c r="B138" s="49" t="n">
        <f aca="false">B137+1</f>
        <v>100</v>
      </c>
      <c r="C138" s="57"/>
      <c r="D138" s="57"/>
      <c r="E138" s="57"/>
      <c r="F138" s="57"/>
      <c r="G138" s="57"/>
      <c r="H138" s="57"/>
      <c r="I138" s="57"/>
      <c r="J138" s="57"/>
      <c r="K138" s="57"/>
      <c r="L138" s="57"/>
      <c r="M138" s="58"/>
      <c r="N138" s="58"/>
      <c r="O138" s="58"/>
      <c r="P138" s="58"/>
      <c r="Q138" s="58"/>
      <c r="R138" s="58"/>
      <c r="S138" s="58"/>
      <c r="T138" s="58"/>
      <c r="U138" s="58"/>
      <c r="V138" s="58"/>
      <c r="W138" s="59"/>
      <c r="X138" s="60"/>
      <c r="Y138" s="61"/>
      <c r="Z138" s="47" t="e">
        <f aca="false">IFERROR(VLOOKUP(Y138, 【参考】数式用!$A$2:$B$48, 2, FALSE), "")))</f>
        <v>#N/A</v>
      </c>
      <c r="AA138" s="48"/>
    </row>
  </sheetData>
  <sheetProtection algorithmName="SHA-512" hashValue="aVtVcdBze1F/k6wF0Z+U8Zb8pDCvVRjnFqSm1Jx+lJo32E7HpPy+b6DYco2rAOxMlUfBWbgrgZqBFK/rmBttpQ==" saltValue="bl+jq2GX4UlpvjLhJ+ybFA==" spinCount="100000" sheet="true" formatCells="false" formatColumns="false" formatRows="false" sort="false" autoFilter="false"/>
  <mergeCells count="337">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B29:B30"/>
    <mergeCell ref="C29:L29"/>
    <mergeCell ref="M29:X29"/>
    <mergeCell ref="C30:L30"/>
    <mergeCell ref="M30:X30"/>
    <mergeCell ref="C31:L31"/>
    <mergeCell ref="M31:X31"/>
    <mergeCell ref="C32:L32"/>
    <mergeCell ref="M32:X32"/>
    <mergeCell ref="C36:AA36"/>
    <mergeCell ref="B37:B38"/>
    <mergeCell ref="C37:L38"/>
    <mergeCell ref="M37:Q38"/>
    <mergeCell ref="R37:W37"/>
    <mergeCell ref="X37:X38"/>
    <mergeCell ref="Y37:Y38"/>
    <mergeCell ref="Z37:Z38"/>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s>
  <dataValidations count="5">
    <dataValidation allowBlank="true" error="桁数が正しくありません。10桁の介護保険事業所番号を入力してください。" operator="equal" prompt="10桁の介護保険事業所番号を入力してください。" showDropDown="false" showErrorMessage="true" showInputMessage="true" sqref="C40:L138" type="textLength">
      <formula1>10</formula1>
      <formula2>0</formula2>
    </dataValidation>
    <dataValidation allowBlank="true" operator="between" showDropDown="false" showErrorMessage="true" showInputMessage="true" sqref="W39:W138" type="list">
      <formula1>INDIRECT(R39)</formula1>
      <formula2>0</formula2>
    </dataValidation>
    <dataValidation allowBlank="true" error="桁数が正しくありません。10桁の介護保険事業所番号を入力してください。" operator="equal" prompt="10桁の介護保険事業所番号を入力してください。" showDropDown="false" showErrorMessage="true" showInputMessage="true" sqref="C39:L39" type="textLength">
      <formula1>10</formula1>
      <formula2>0</formula2>
    </dataValidation>
    <dataValidation allowBlank="true" operator="between" showDropDown="false" showErrorMessage="true" showInputMessage="true" sqref="R39:V138" type="list">
      <formula1>【参考】数式用2!$A$3:$A$49</formula1>
      <formula2>0</formula2>
    </dataValidation>
    <dataValidation allowBlank="true" operator="between" showDropDown="false" showErrorMessage="true" showInputMessage="true" sqref="Y39:Y138" type="list">
      <formula1>【参考】数式用!$A$5:$A$48</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E182"/>
  <sheetViews>
    <sheetView showFormulas="false" showGridLines="true" showRowColHeaders="true" showZeros="true" rightToLeft="false" tabSelected="false" showOutlineSymbols="true" defaultGridColor="true" view="pageBreakPreview" topLeftCell="A1" colorId="64" zoomScale="130" zoomScaleNormal="120" zoomScalePageLayoutView="130" workbookViewId="0">
      <selection pane="topLeft" activeCell="W19" activeCellId="0" sqref="W19"/>
    </sheetView>
  </sheetViews>
  <sheetFormatPr defaultColWidth="10.328125" defaultRowHeight="13" zeroHeight="false" outlineLevelRow="0" outlineLevelCol="0"/>
  <cols>
    <col collapsed="false" customWidth="true" hidden="false" outlineLevel="0" max="1" min="1" style="1" width="2.82"/>
    <col collapsed="false" customWidth="true" hidden="false" outlineLevel="0" max="2" min="2" style="1" width="3.34"/>
    <col collapsed="false" customWidth="true" hidden="false" outlineLevel="0" max="5" min="3" style="1" width="3.03"/>
    <col collapsed="false" customWidth="true" hidden="false" outlineLevel="0" max="6" min="6" style="1" width="3.24"/>
    <col collapsed="false" customWidth="true" hidden="false" outlineLevel="0" max="7" min="7" style="1" width="3.03"/>
    <col collapsed="false" customWidth="true" hidden="false" outlineLevel="0" max="8" min="8" style="1" width="3.65"/>
    <col collapsed="false" customWidth="true" hidden="false" outlineLevel="0" max="15" min="9" style="1" width="2.82"/>
    <col collapsed="false" customWidth="true" hidden="false" outlineLevel="0" max="16" min="16" style="1" width="7"/>
    <col collapsed="false" customWidth="true" hidden="false" outlineLevel="0" max="17" min="17" style="1" width="5.74"/>
    <col collapsed="false" customWidth="true" hidden="false" outlineLevel="0" max="18" min="18" style="1" width="2.82"/>
    <col collapsed="false" customWidth="true" hidden="false" outlineLevel="0" max="20" min="19" style="1" width="3.97"/>
    <col collapsed="false" customWidth="true" hidden="false" outlineLevel="0" max="21" min="21" style="1" width="6.27"/>
    <col collapsed="false" customWidth="true" hidden="false" outlineLevel="0" max="22" min="22" style="1" width="4.07"/>
    <col collapsed="false" customWidth="true" hidden="false" outlineLevel="0" max="34" min="23" style="1" width="2.82"/>
    <col collapsed="false" customWidth="true" hidden="false" outlineLevel="0" max="36" min="35" style="1" width="4.18"/>
    <col collapsed="false" customWidth="true" hidden="false" outlineLevel="0" max="37" min="37" style="1" width="4.49"/>
    <col collapsed="false" customWidth="true" hidden="false" outlineLevel="0" max="38" min="38" style="1" width="2.72"/>
    <col collapsed="false" customWidth="true" hidden="true" outlineLevel="0" max="39" min="39" style="1" width="19.95"/>
    <col collapsed="false" customWidth="true" hidden="true" outlineLevel="0" max="40" min="40" style="1" width="10.23"/>
    <col collapsed="false" customWidth="true" hidden="true" outlineLevel="0" max="42" min="41" style="1" width="7.31"/>
    <col collapsed="false" customWidth="true" hidden="false" outlineLevel="0" max="53" min="43" style="1" width="7.31"/>
    <col collapsed="false" customWidth="true" hidden="false" outlineLevel="0" max="54" min="54" style="1" width="2.82"/>
    <col collapsed="false" customWidth="true" hidden="false" outlineLevel="0" max="56" min="55" style="1" width="7.31"/>
    <col collapsed="false" customWidth="true" hidden="false" outlineLevel="0" max="57" min="57" style="1" width="21.1"/>
    <col collapsed="false" customWidth="true" hidden="false" outlineLevel="0" max="60" min="58" style="1" width="7.31"/>
    <col collapsed="false" customWidth="false" hidden="false" outlineLevel="0" max="1024" min="61" style="1" width="10.34"/>
  </cols>
  <sheetData>
    <row r="1" customFormat="false" ht="19.5" hidden="false" customHeight="true" outlineLevel="0" collapsed="false">
      <c r="A1" s="62"/>
      <c r="B1" s="63" t="s">
        <v>38</v>
      </c>
      <c r="C1" s="63"/>
      <c r="D1" s="63"/>
      <c r="E1" s="63"/>
      <c r="F1" s="63"/>
      <c r="G1" s="63"/>
      <c r="H1" s="63"/>
      <c r="I1" s="63"/>
      <c r="J1" s="63"/>
      <c r="K1" s="63"/>
      <c r="L1" s="63"/>
      <c r="M1" s="63"/>
      <c r="N1" s="63"/>
      <c r="O1" s="63"/>
      <c r="P1" s="63"/>
      <c r="Q1" s="63"/>
      <c r="R1" s="63"/>
      <c r="S1" s="63"/>
      <c r="T1" s="63"/>
      <c r="U1" s="63"/>
      <c r="V1" s="63"/>
      <c r="W1" s="63"/>
      <c r="X1" s="63"/>
      <c r="Y1" s="63"/>
      <c r="Z1" s="64" t="s">
        <v>39</v>
      </c>
      <c r="AA1" s="64"/>
      <c r="AB1" s="64"/>
      <c r="AC1" s="64"/>
      <c r="AD1" s="65" t="str">
        <f aca="false">IF(基本情報入力シート!G18="","",基本情報入力シート!G18)</f>
        <v/>
      </c>
      <c r="AE1" s="65"/>
      <c r="AF1" s="65"/>
      <c r="AG1" s="65"/>
      <c r="AH1" s="65"/>
      <c r="AI1" s="65"/>
      <c r="AJ1" s="65"/>
      <c r="AK1" s="65"/>
      <c r="AL1" s="62"/>
    </row>
    <row r="2" customFormat="false" ht="12" hidden="false" customHeight="true" outlineLevel="0" collapsed="false">
      <c r="A2" s="62"/>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2"/>
    </row>
    <row r="3" customFormat="false" ht="16.5" hidden="false" customHeight="true" outlineLevel="0" collapsed="false">
      <c r="A3" s="62"/>
      <c r="B3" s="66" t="s">
        <v>40</v>
      </c>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row>
    <row r="4" customFormat="false" ht="5.15" hidden="false" customHeight="true" outlineLevel="0" collapsed="false">
      <c r="A4" s="6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row>
    <row r="5" customFormat="false" ht="20.25" hidden="false" customHeight="true" outlineLevel="0" collapsed="false">
      <c r="A5" s="62"/>
      <c r="B5" s="68" t="s">
        <v>41</v>
      </c>
      <c r="C5" s="63"/>
      <c r="D5" s="63"/>
      <c r="E5" s="63"/>
      <c r="F5" s="63"/>
      <c r="G5" s="63"/>
      <c r="H5" s="63"/>
      <c r="I5" s="63"/>
      <c r="J5" s="63"/>
      <c r="K5" s="63"/>
      <c r="L5" s="63"/>
      <c r="M5" s="63"/>
      <c r="N5" s="63"/>
      <c r="O5" s="63"/>
      <c r="P5" s="63"/>
      <c r="Q5" s="63"/>
      <c r="R5" s="63"/>
      <c r="S5" s="63"/>
      <c r="T5" s="63"/>
      <c r="U5" s="63"/>
      <c r="V5" s="63"/>
      <c r="W5" s="63"/>
      <c r="X5" s="63"/>
      <c r="Y5" s="63"/>
      <c r="Z5" s="63"/>
      <c r="AA5" s="63"/>
      <c r="AC5" s="63"/>
      <c r="AD5" s="63"/>
      <c r="AE5" s="63"/>
      <c r="AF5" s="63"/>
      <c r="AG5" s="63"/>
      <c r="AH5" s="63"/>
      <c r="AI5" s="63"/>
      <c r="AJ5" s="63"/>
      <c r="AK5" s="63"/>
      <c r="AL5" s="62"/>
    </row>
    <row r="6" s="72" customFormat="true" ht="13.5" hidden="false" customHeight="true" outlineLevel="0" collapsed="false">
      <c r="A6" s="69"/>
      <c r="B6" s="70" t="s">
        <v>12</v>
      </c>
      <c r="C6" s="70"/>
      <c r="D6" s="70"/>
      <c r="E6" s="70"/>
      <c r="F6" s="70"/>
      <c r="G6" s="70"/>
      <c r="H6" s="71" t="str">
        <f aca="false">IF(基本情報入力シート!M22="","",基本情報入力シート!M22)</f>
        <v/>
      </c>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69"/>
    </row>
    <row r="7" s="72" customFormat="true" ht="22.5" hidden="false" customHeight="true" outlineLevel="0" collapsed="false">
      <c r="A7" s="69"/>
      <c r="B7" s="73" t="s">
        <v>11</v>
      </c>
      <c r="C7" s="73"/>
      <c r="D7" s="73"/>
      <c r="E7" s="73"/>
      <c r="F7" s="73"/>
      <c r="G7" s="73"/>
      <c r="H7" s="74" t="str">
        <f aca="false">IF(基本情報入力シート!M23="","",基本情報入力シート!M23)</f>
        <v/>
      </c>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69"/>
    </row>
    <row r="8" s="72" customFormat="true" ht="12.75" hidden="false" customHeight="true" outlineLevel="0" collapsed="false">
      <c r="A8" s="69"/>
      <c r="B8" s="75" t="s">
        <v>42</v>
      </c>
      <c r="C8" s="75"/>
      <c r="D8" s="75"/>
      <c r="E8" s="75"/>
      <c r="F8" s="75"/>
      <c r="G8" s="75"/>
      <c r="H8" s="76" t="s">
        <v>16</v>
      </c>
      <c r="I8" s="77" t="str">
        <f aca="false">IF(基本情報入力シート!AC24="－","",基本情報入力シート!AC24)</f>
        <v/>
      </c>
      <c r="J8" s="77"/>
      <c r="K8" s="77"/>
      <c r="L8" s="77"/>
      <c r="M8" s="77"/>
      <c r="N8" s="78"/>
      <c r="O8" s="79"/>
      <c r="P8" s="79"/>
      <c r="Q8" s="79"/>
      <c r="R8" s="79"/>
      <c r="S8" s="79"/>
      <c r="T8" s="79"/>
      <c r="U8" s="79"/>
      <c r="V8" s="79"/>
      <c r="W8" s="79"/>
      <c r="X8" s="79"/>
      <c r="Y8" s="79"/>
      <c r="Z8" s="79"/>
      <c r="AA8" s="79"/>
      <c r="AB8" s="79"/>
      <c r="AC8" s="79"/>
      <c r="AD8" s="79"/>
      <c r="AE8" s="79"/>
      <c r="AF8" s="79"/>
      <c r="AG8" s="79"/>
      <c r="AH8" s="79"/>
      <c r="AI8" s="79"/>
      <c r="AJ8" s="79"/>
      <c r="AK8" s="80"/>
      <c r="AL8" s="69"/>
    </row>
    <row r="9" s="72" customFormat="true" ht="12" hidden="false" customHeight="true" outlineLevel="0" collapsed="false">
      <c r="A9" s="69"/>
      <c r="B9" s="75"/>
      <c r="C9" s="75"/>
      <c r="D9" s="75"/>
      <c r="E9" s="75"/>
      <c r="F9" s="75"/>
      <c r="G9" s="75"/>
      <c r="H9" s="81" t="str">
        <f aca="false">IF(基本情報入力シート!M25="","",基本情報入力シート!M25)</f>
        <v/>
      </c>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69"/>
    </row>
    <row r="10" s="72" customFormat="true" ht="12" hidden="false" customHeight="true" outlineLevel="0" collapsed="false">
      <c r="A10" s="69"/>
      <c r="B10" s="75"/>
      <c r="C10" s="75"/>
      <c r="D10" s="75"/>
      <c r="E10" s="75"/>
      <c r="F10" s="75"/>
      <c r="G10" s="75"/>
      <c r="H10" s="82" t="str">
        <f aca="false">IF(基本情報入力シート!M26="","",基本情報入力シート!M26)</f>
        <v/>
      </c>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69"/>
    </row>
    <row r="11" s="72" customFormat="true" ht="15" hidden="false" customHeight="true" outlineLevel="0" collapsed="false">
      <c r="A11" s="69"/>
      <c r="B11" s="83" t="s">
        <v>12</v>
      </c>
      <c r="C11" s="83"/>
      <c r="D11" s="83"/>
      <c r="E11" s="83"/>
      <c r="F11" s="83"/>
      <c r="G11" s="83"/>
      <c r="H11" s="71" t="str">
        <f aca="false">IF(基本情報入力シート!M29="","",基本情報入力シート!M29)</f>
        <v/>
      </c>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69"/>
      <c r="AT11" s="84"/>
      <c r="AU11" s="84"/>
      <c r="AV11" s="84"/>
      <c r="AW11" s="84"/>
      <c r="AX11" s="84"/>
    </row>
    <row r="12" s="72" customFormat="true" ht="22.5" hidden="false" customHeight="true" outlineLevel="0" collapsed="false">
      <c r="A12" s="69"/>
      <c r="B12" s="85" t="s">
        <v>43</v>
      </c>
      <c r="C12" s="85"/>
      <c r="D12" s="85"/>
      <c r="E12" s="85"/>
      <c r="F12" s="85"/>
      <c r="G12" s="85"/>
      <c r="H12" s="82" t="str">
        <f aca="false">IF(基本情報入力シート!M30="","",基本情報入力シート!M30)</f>
        <v/>
      </c>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69"/>
      <c r="AT12" s="84"/>
      <c r="AU12" s="84"/>
      <c r="AV12" s="84"/>
      <c r="AW12" s="84"/>
      <c r="AX12" s="84"/>
    </row>
    <row r="13" s="72" customFormat="true" ht="17.25" hidden="false" customHeight="true" outlineLevel="0" collapsed="false">
      <c r="A13" s="69"/>
      <c r="B13" s="86" t="s">
        <v>24</v>
      </c>
      <c r="C13" s="86"/>
      <c r="D13" s="86"/>
      <c r="E13" s="86"/>
      <c r="F13" s="86"/>
      <c r="G13" s="86"/>
      <c r="H13" s="73" t="s">
        <v>25</v>
      </c>
      <c r="I13" s="73"/>
      <c r="J13" s="73"/>
      <c r="K13" s="73"/>
      <c r="L13" s="87" t="str">
        <f aca="false">IF(基本情報入力シート!M31="","",基本情報入力シート!M31)</f>
        <v/>
      </c>
      <c r="M13" s="87"/>
      <c r="N13" s="87"/>
      <c r="O13" s="87"/>
      <c r="P13" s="87"/>
      <c r="Q13" s="87"/>
      <c r="R13" s="87"/>
      <c r="S13" s="87"/>
      <c r="T13" s="87"/>
      <c r="U13" s="87"/>
      <c r="V13" s="88" t="s">
        <v>26</v>
      </c>
      <c r="W13" s="88"/>
      <c r="X13" s="88"/>
      <c r="Y13" s="88"/>
      <c r="Z13" s="87" t="str">
        <f aca="false">IF(基本情報入力シート!M32="","",基本情報入力シート!M32)</f>
        <v/>
      </c>
      <c r="AA13" s="87"/>
      <c r="AB13" s="87"/>
      <c r="AC13" s="87"/>
      <c r="AD13" s="87"/>
      <c r="AE13" s="87"/>
      <c r="AF13" s="87"/>
      <c r="AG13" s="87"/>
      <c r="AH13" s="87"/>
      <c r="AI13" s="87"/>
      <c r="AJ13" s="87"/>
      <c r="AK13" s="87"/>
      <c r="AL13" s="69"/>
      <c r="AT13" s="84"/>
      <c r="AU13" s="84"/>
      <c r="AV13" s="84"/>
      <c r="AW13" s="84"/>
      <c r="AX13" s="84"/>
    </row>
    <row r="14" customFormat="false" ht="6" hidden="false" customHeight="true" outlineLevel="0" collapsed="false">
      <c r="A14" s="62"/>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2"/>
      <c r="AS14" s="89"/>
    </row>
    <row r="15" customFormat="false" ht="18" hidden="false" customHeight="true" outlineLevel="0" collapsed="false">
      <c r="A15" s="62"/>
      <c r="B15" s="90" t="s">
        <v>44</v>
      </c>
      <c r="C15" s="91"/>
      <c r="D15" s="91"/>
      <c r="E15" s="91"/>
      <c r="F15" s="91"/>
      <c r="G15" s="63"/>
      <c r="H15" s="91"/>
      <c r="I15" s="91"/>
      <c r="J15" s="91"/>
      <c r="K15" s="91"/>
      <c r="L15" s="92"/>
      <c r="M15" s="93"/>
      <c r="N15" s="63"/>
      <c r="O15" s="92"/>
      <c r="P15" s="92"/>
      <c r="Q15" s="92"/>
      <c r="R15" s="92"/>
      <c r="S15" s="92"/>
      <c r="T15" s="92"/>
      <c r="U15" s="92"/>
      <c r="V15" s="92"/>
      <c r="W15" s="91"/>
      <c r="X15" s="91"/>
      <c r="Y15" s="91"/>
      <c r="Z15" s="91"/>
      <c r="AA15" s="92"/>
      <c r="AB15" s="92"/>
      <c r="AC15" s="62"/>
      <c r="AD15" s="62"/>
      <c r="AE15" s="92"/>
      <c r="AF15" s="92"/>
      <c r="AG15" s="92"/>
      <c r="AH15" s="92"/>
      <c r="AI15" s="92"/>
      <c r="AJ15" s="92"/>
      <c r="AK15" s="92"/>
      <c r="AL15" s="62"/>
      <c r="AT15" s="89"/>
      <c r="AU15" s="89"/>
      <c r="AV15" s="89"/>
      <c r="AW15" s="89"/>
      <c r="AX15" s="89"/>
    </row>
    <row r="16" s="72" customFormat="true" ht="19.5" hidden="false" customHeight="true" outlineLevel="0" collapsed="false">
      <c r="A16" s="69"/>
      <c r="B16" s="94" t="s">
        <v>45</v>
      </c>
      <c r="C16" s="95"/>
      <c r="D16" s="96"/>
      <c r="E16" s="97"/>
      <c r="F16" s="97"/>
      <c r="G16" s="97"/>
      <c r="H16" s="97"/>
      <c r="I16" s="97"/>
      <c r="J16" s="97"/>
      <c r="K16" s="97"/>
      <c r="L16" s="98"/>
      <c r="M16" s="98"/>
      <c r="N16" s="98"/>
      <c r="O16" s="98"/>
      <c r="P16" s="98"/>
      <c r="Q16" s="98"/>
      <c r="R16" s="98"/>
      <c r="S16" s="98"/>
      <c r="T16" s="99"/>
      <c r="U16" s="100"/>
      <c r="V16" s="100"/>
      <c r="W16" s="101"/>
      <c r="X16" s="69"/>
      <c r="Y16" s="69"/>
      <c r="Z16" s="69"/>
      <c r="AA16" s="69"/>
      <c r="AB16" s="69"/>
      <c r="AC16" s="69"/>
      <c r="AD16" s="69"/>
      <c r="AE16" s="69"/>
      <c r="AF16" s="69"/>
      <c r="AG16" s="69"/>
      <c r="AH16" s="102"/>
      <c r="AI16" s="69"/>
      <c r="AJ16" s="69"/>
      <c r="AK16" s="69"/>
      <c r="AL16" s="69"/>
    </row>
    <row r="17" s="72" customFormat="true" ht="18.75" hidden="false" customHeight="true" outlineLevel="0" collapsed="false">
      <c r="A17" s="69"/>
      <c r="B17" s="103" t="s">
        <v>46</v>
      </c>
      <c r="C17" s="103"/>
      <c r="D17" s="103"/>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69"/>
      <c r="AE17" s="69"/>
      <c r="AF17" s="69"/>
      <c r="AG17" s="69"/>
      <c r="AH17" s="102"/>
      <c r="AI17" s="69"/>
      <c r="AJ17" s="69"/>
      <c r="AK17" s="69"/>
      <c r="AL17" s="69"/>
    </row>
    <row r="18" customFormat="false" ht="19.5" hidden="false" customHeight="true" outlineLevel="0" collapsed="false">
      <c r="A18" s="62"/>
      <c r="B18" s="104" t="s">
        <v>47</v>
      </c>
      <c r="C18" s="105" t="s">
        <v>48</v>
      </c>
      <c r="D18" s="105"/>
      <c r="E18" s="105"/>
      <c r="F18" s="105"/>
      <c r="G18" s="105"/>
      <c r="H18" s="105"/>
      <c r="I18" s="105"/>
      <c r="J18" s="105"/>
      <c r="K18" s="105"/>
      <c r="L18" s="105"/>
      <c r="M18" s="105"/>
      <c r="N18" s="105"/>
      <c r="O18" s="105"/>
      <c r="P18" s="105"/>
      <c r="Q18" s="105"/>
      <c r="R18" s="105"/>
      <c r="S18" s="105"/>
      <c r="T18" s="105"/>
      <c r="U18" s="105"/>
      <c r="V18" s="105"/>
      <c r="W18" s="106" t="n">
        <f aca="false">'別紙様式3-2（処遇改善加算　個票）'!N5</f>
        <v>0</v>
      </c>
      <c r="X18" s="106"/>
      <c r="Y18" s="106"/>
      <c r="Z18" s="106"/>
      <c r="AA18" s="106"/>
      <c r="AB18" s="106"/>
      <c r="AC18" s="107" t="s">
        <v>49</v>
      </c>
      <c r="AD18" s="62"/>
      <c r="AE18" s="62"/>
      <c r="AF18" s="62"/>
      <c r="AG18" s="62"/>
      <c r="AH18" s="62"/>
      <c r="AI18" s="62"/>
      <c r="AJ18" s="62"/>
      <c r="AK18" s="62"/>
      <c r="AL18" s="62"/>
    </row>
    <row r="19" customFormat="false" ht="27" hidden="false" customHeight="true" outlineLevel="0" collapsed="false">
      <c r="A19" s="62"/>
      <c r="B19" s="104" t="s">
        <v>50</v>
      </c>
      <c r="C19" s="108" t="s">
        <v>51</v>
      </c>
      <c r="D19" s="108"/>
      <c r="E19" s="108"/>
      <c r="F19" s="108"/>
      <c r="G19" s="108"/>
      <c r="H19" s="108"/>
      <c r="I19" s="108"/>
      <c r="J19" s="108"/>
      <c r="K19" s="108"/>
      <c r="L19" s="108"/>
      <c r="M19" s="108"/>
      <c r="N19" s="108"/>
      <c r="O19" s="108"/>
      <c r="P19" s="108"/>
      <c r="Q19" s="108"/>
      <c r="R19" s="108"/>
      <c r="S19" s="108"/>
      <c r="T19" s="108"/>
      <c r="U19" s="108"/>
      <c r="V19" s="108"/>
      <c r="W19" s="109"/>
      <c r="X19" s="109"/>
      <c r="Y19" s="109"/>
      <c r="Z19" s="109"/>
      <c r="AA19" s="109"/>
      <c r="AB19" s="109"/>
      <c r="AC19" s="110" t="s">
        <v>49</v>
      </c>
      <c r="AD19" s="63" t="s">
        <v>52</v>
      </c>
      <c r="AE19" s="111"/>
      <c r="AF19" s="62"/>
      <c r="AG19" s="62"/>
      <c r="AH19" s="62"/>
      <c r="AI19" s="62"/>
      <c r="AJ19" s="62"/>
      <c r="AK19" s="62"/>
      <c r="AL19" s="62"/>
      <c r="AM19" s="112"/>
      <c r="AN19" s="112"/>
      <c r="AO19" s="112"/>
      <c r="AP19" s="112"/>
      <c r="AQ19" s="113"/>
      <c r="AR19" s="113"/>
      <c r="AS19" s="113"/>
      <c r="AT19" s="113"/>
      <c r="AU19" s="113"/>
      <c r="AV19" s="113"/>
      <c r="AW19" s="113"/>
      <c r="AX19" s="113"/>
      <c r="AY19" s="113"/>
      <c r="AZ19" s="113"/>
      <c r="BA19" s="114"/>
    </row>
    <row r="20" customFormat="false" ht="21.75" hidden="false" customHeight="true" outlineLevel="0" collapsed="false">
      <c r="A20" s="62"/>
      <c r="B20" s="104" t="s">
        <v>53</v>
      </c>
      <c r="C20" s="115" t="s">
        <v>54</v>
      </c>
      <c r="D20" s="115"/>
      <c r="E20" s="115"/>
      <c r="F20" s="115"/>
      <c r="G20" s="115"/>
      <c r="H20" s="115"/>
      <c r="I20" s="115"/>
      <c r="J20" s="115"/>
      <c r="K20" s="115"/>
      <c r="L20" s="115"/>
      <c r="M20" s="115"/>
      <c r="N20" s="115"/>
      <c r="O20" s="115"/>
      <c r="P20" s="115"/>
      <c r="Q20" s="115"/>
      <c r="R20" s="115"/>
      <c r="S20" s="115"/>
      <c r="T20" s="115"/>
      <c r="U20" s="115"/>
      <c r="V20" s="115"/>
      <c r="W20" s="106" t="n">
        <f aca="false">W18+W19</f>
        <v>0</v>
      </c>
      <c r="X20" s="106"/>
      <c r="Y20" s="106"/>
      <c r="Z20" s="106"/>
      <c r="AA20" s="106"/>
      <c r="AB20" s="106"/>
      <c r="AC20" s="107" t="s">
        <v>49</v>
      </c>
      <c r="AD20" s="63" t="s">
        <v>52</v>
      </c>
      <c r="AE20" s="116" t="str">
        <f aca="false">IF(H7="", "", IFERROR(IF(W21&gt;=W20,"○","×"),""))</f>
        <v/>
      </c>
      <c r="AF20" s="62"/>
      <c r="AG20" s="62"/>
      <c r="AH20" s="62"/>
      <c r="AI20" s="62"/>
      <c r="AJ20" s="62"/>
      <c r="AK20" s="62"/>
      <c r="AL20" s="62"/>
      <c r="AM20" s="62"/>
      <c r="AN20" s="62"/>
      <c r="AO20" s="62"/>
      <c r="AP20" s="62"/>
      <c r="AQ20" s="117" t="s">
        <v>55</v>
      </c>
      <c r="AR20" s="117"/>
      <c r="AS20" s="117"/>
      <c r="AT20" s="117"/>
      <c r="AU20" s="117"/>
      <c r="AV20" s="117"/>
      <c r="AW20" s="117"/>
      <c r="AX20" s="117"/>
      <c r="AY20" s="117"/>
      <c r="AZ20" s="117"/>
      <c r="BA20" s="117"/>
      <c r="BB20" s="117"/>
      <c r="BC20" s="117"/>
      <c r="BD20" s="117"/>
      <c r="BE20" s="117"/>
    </row>
    <row r="21" customFormat="false" ht="33.65" hidden="false" customHeight="true" outlineLevel="0" collapsed="false">
      <c r="A21" s="62"/>
      <c r="B21" s="104" t="s">
        <v>56</v>
      </c>
      <c r="C21" s="118" t="s">
        <v>57</v>
      </c>
      <c r="D21" s="118"/>
      <c r="E21" s="118"/>
      <c r="F21" s="118"/>
      <c r="G21" s="118"/>
      <c r="H21" s="118"/>
      <c r="I21" s="118"/>
      <c r="J21" s="118"/>
      <c r="K21" s="118"/>
      <c r="L21" s="118"/>
      <c r="M21" s="118"/>
      <c r="N21" s="118"/>
      <c r="O21" s="118"/>
      <c r="P21" s="118"/>
      <c r="Q21" s="118"/>
      <c r="R21" s="118"/>
      <c r="S21" s="118"/>
      <c r="T21" s="118"/>
      <c r="U21" s="118"/>
      <c r="V21" s="118"/>
      <c r="W21" s="109"/>
      <c r="X21" s="109"/>
      <c r="Y21" s="109"/>
      <c r="Z21" s="109"/>
      <c r="AA21" s="109"/>
      <c r="AB21" s="109"/>
      <c r="AC21" s="119" t="s">
        <v>49</v>
      </c>
      <c r="AD21" s="63" t="s">
        <v>52</v>
      </c>
      <c r="AE21" s="116"/>
      <c r="AF21" s="62"/>
      <c r="AG21" s="62"/>
      <c r="AH21" s="62"/>
      <c r="AI21" s="62"/>
      <c r="AJ21" s="62"/>
      <c r="AK21" s="62"/>
      <c r="AL21" s="62"/>
    </row>
    <row r="22" customFormat="false" ht="18" hidden="false" customHeight="true" outlineLevel="0" collapsed="false">
      <c r="A22" s="62"/>
      <c r="B22" s="120" t="s">
        <v>58</v>
      </c>
      <c r="C22" s="121"/>
      <c r="D22" s="121"/>
      <c r="E22" s="121"/>
      <c r="F22" s="122"/>
      <c r="G22" s="123"/>
      <c r="H22" s="123"/>
      <c r="I22" s="123"/>
      <c r="J22" s="123"/>
      <c r="K22" s="122"/>
      <c r="L22" s="122"/>
      <c r="M22" s="122"/>
      <c r="N22" s="122"/>
      <c r="O22" s="124"/>
      <c r="P22" s="124"/>
      <c r="Q22" s="123"/>
      <c r="R22" s="123"/>
      <c r="S22" s="123"/>
      <c r="T22" s="123"/>
      <c r="U22" s="125"/>
      <c r="V22" s="125"/>
      <c r="W22" s="125"/>
      <c r="X22" s="125"/>
      <c r="Y22" s="125"/>
      <c r="Z22" s="125"/>
      <c r="AA22" s="125"/>
      <c r="AB22" s="125"/>
      <c r="AC22" s="125"/>
      <c r="AD22" s="125"/>
      <c r="AE22" s="125"/>
      <c r="AF22" s="125"/>
      <c r="AG22" s="125"/>
      <c r="AH22" s="125"/>
      <c r="AI22" s="125"/>
      <c r="AJ22" s="125"/>
      <c r="AK22" s="125"/>
      <c r="AL22" s="126"/>
      <c r="AM22" s="127"/>
    </row>
    <row r="23" customFormat="false" ht="25.5" hidden="false" customHeight="true" outlineLevel="0" collapsed="false">
      <c r="A23" s="62"/>
      <c r="B23" s="128" t="s">
        <v>59</v>
      </c>
      <c r="C23" s="129" t="s">
        <v>60</v>
      </c>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5"/>
      <c r="AM23" s="127"/>
      <c r="AN23" s="127"/>
    </row>
    <row r="24" customFormat="false" ht="7.5" hidden="false" customHeight="true" outlineLevel="0" collapsed="false">
      <c r="A24" s="62"/>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63"/>
      <c r="AB24" s="131"/>
      <c r="AC24" s="131"/>
      <c r="AD24" s="131"/>
      <c r="AE24" s="131"/>
      <c r="AF24" s="131"/>
      <c r="AG24" s="131"/>
      <c r="AH24" s="131"/>
      <c r="AI24" s="131"/>
      <c r="AJ24" s="131"/>
      <c r="AK24" s="131"/>
      <c r="AL24" s="62"/>
    </row>
    <row r="25" customFormat="false" ht="19.5" hidden="false" customHeight="true" outlineLevel="0" collapsed="false">
      <c r="A25" s="62"/>
      <c r="B25" s="94" t="s">
        <v>61</v>
      </c>
      <c r="C25" s="132"/>
      <c r="D25" s="133"/>
      <c r="E25" s="133"/>
      <c r="F25" s="133"/>
      <c r="G25" s="134"/>
      <c r="H25" s="134"/>
      <c r="I25" s="134"/>
      <c r="J25" s="134"/>
      <c r="K25" s="134"/>
      <c r="L25" s="134"/>
      <c r="M25" s="134"/>
      <c r="N25" s="134"/>
      <c r="O25" s="134"/>
      <c r="P25" s="134"/>
      <c r="Q25" s="135"/>
      <c r="R25" s="135"/>
      <c r="S25" s="135"/>
      <c r="T25" s="135"/>
      <c r="U25" s="135"/>
      <c r="V25" s="135"/>
      <c r="W25" s="134"/>
      <c r="X25" s="134"/>
      <c r="Y25" s="134"/>
      <c r="Z25" s="134"/>
      <c r="AA25" s="134"/>
      <c r="AB25" s="134"/>
      <c r="AC25" s="134"/>
      <c r="AD25" s="136"/>
      <c r="AE25" s="134"/>
      <c r="AF25" s="134"/>
      <c r="AG25" s="134"/>
      <c r="AH25" s="134"/>
      <c r="AI25" s="134"/>
      <c r="AJ25" s="134"/>
      <c r="AK25" s="136"/>
      <c r="AL25" s="62"/>
    </row>
    <row r="26" customFormat="false" ht="18.75" hidden="false" customHeight="true" outlineLevel="0" collapsed="false">
      <c r="A26" s="62"/>
      <c r="B26" s="137" t="s">
        <v>47</v>
      </c>
      <c r="C26" s="138" t="s">
        <v>62</v>
      </c>
      <c r="D26" s="138"/>
      <c r="E26" s="138"/>
      <c r="F26" s="138"/>
      <c r="G26" s="138"/>
      <c r="H26" s="138"/>
      <c r="I26" s="138"/>
      <c r="J26" s="138"/>
      <c r="K26" s="138"/>
      <c r="L26" s="138"/>
      <c r="M26" s="138"/>
      <c r="N26" s="138"/>
      <c r="O26" s="138"/>
      <c r="P26" s="138"/>
      <c r="Q26" s="139" t="n">
        <f aca="false">Q27-Q28-Q29</f>
        <v>0</v>
      </c>
      <c r="R26" s="139"/>
      <c r="S26" s="139"/>
      <c r="T26" s="139"/>
      <c r="U26" s="139"/>
      <c r="V26" s="139"/>
      <c r="W26" s="140" t="s">
        <v>49</v>
      </c>
      <c r="X26" s="141" t="s">
        <v>52</v>
      </c>
      <c r="Y26" s="116" t="str">
        <f aca="false">IF(H7="", "", IF(Q30="","",IF(Q26="","",IF(Q26&gt;=Q30,"○","×"))))</f>
        <v/>
      </c>
      <c r="Z26" s="142"/>
      <c r="AA26" s="134"/>
      <c r="AB26" s="134"/>
      <c r="AC26" s="134"/>
      <c r="AD26" s="136"/>
      <c r="AE26" s="136"/>
      <c r="AF26" s="136"/>
      <c r="AG26" s="136"/>
      <c r="AH26" s="136"/>
      <c r="AI26" s="136"/>
      <c r="AJ26" s="136"/>
      <c r="AK26" s="136"/>
      <c r="AL26" s="62"/>
      <c r="AM26" s="62"/>
      <c r="AN26" s="62"/>
      <c r="AO26" s="62"/>
      <c r="AP26" s="62"/>
      <c r="AQ26" s="143" t="s">
        <v>63</v>
      </c>
      <c r="AR26" s="143"/>
      <c r="AS26" s="143"/>
      <c r="AT26" s="143"/>
      <c r="AU26" s="143"/>
      <c r="AV26" s="143"/>
      <c r="AW26" s="143"/>
      <c r="AX26" s="143"/>
      <c r="AY26" s="143"/>
      <c r="AZ26" s="143"/>
      <c r="BA26" s="143"/>
      <c r="BB26" s="143"/>
      <c r="BC26" s="143"/>
      <c r="BD26" s="143"/>
      <c r="BE26" s="143"/>
    </row>
    <row r="27" customFormat="false" ht="18.75" hidden="false" customHeight="true" outlineLevel="0" collapsed="false">
      <c r="A27" s="62"/>
      <c r="B27" s="144"/>
      <c r="C27" s="145" t="s">
        <v>64</v>
      </c>
      <c r="D27" s="145"/>
      <c r="E27" s="145"/>
      <c r="F27" s="145"/>
      <c r="G27" s="145"/>
      <c r="H27" s="145"/>
      <c r="I27" s="145"/>
      <c r="J27" s="145"/>
      <c r="K27" s="145"/>
      <c r="L27" s="145"/>
      <c r="M27" s="145"/>
      <c r="N27" s="145"/>
      <c r="O27" s="145"/>
      <c r="P27" s="145"/>
      <c r="Q27" s="146"/>
      <c r="R27" s="146"/>
      <c r="S27" s="146"/>
      <c r="T27" s="146"/>
      <c r="U27" s="146"/>
      <c r="V27" s="146"/>
      <c r="W27" s="140" t="s">
        <v>49</v>
      </c>
      <c r="X27" s="141"/>
      <c r="Y27" s="116"/>
      <c r="Z27" s="142"/>
      <c r="AA27" s="134"/>
      <c r="AB27" s="134"/>
      <c r="AC27" s="134"/>
      <c r="AD27" s="136"/>
      <c r="AE27" s="134"/>
      <c r="AF27" s="134"/>
      <c r="AG27" s="134"/>
      <c r="AH27" s="134"/>
      <c r="AI27" s="134"/>
      <c r="AJ27" s="134"/>
      <c r="AK27" s="136"/>
      <c r="AL27" s="62"/>
      <c r="AM27" s="62"/>
      <c r="AN27" s="62"/>
      <c r="AO27" s="62"/>
      <c r="AP27" s="62"/>
      <c r="AQ27" s="143"/>
      <c r="AR27" s="143"/>
      <c r="AS27" s="143"/>
      <c r="AT27" s="143"/>
      <c r="AU27" s="143"/>
      <c r="AV27" s="143"/>
      <c r="AW27" s="143"/>
      <c r="AX27" s="143"/>
      <c r="AY27" s="143"/>
      <c r="AZ27" s="143"/>
      <c r="BA27" s="143"/>
      <c r="BB27" s="143"/>
      <c r="BC27" s="143"/>
      <c r="BD27" s="143"/>
      <c r="BE27" s="143"/>
    </row>
    <row r="28" customFormat="false" ht="18.75" hidden="false" customHeight="true" outlineLevel="0" collapsed="false">
      <c r="A28" s="62"/>
      <c r="B28" s="144"/>
      <c r="C28" s="147" t="s">
        <v>65</v>
      </c>
      <c r="D28" s="147"/>
      <c r="E28" s="147"/>
      <c r="F28" s="147"/>
      <c r="G28" s="147"/>
      <c r="H28" s="147"/>
      <c r="I28" s="147"/>
      <c r="J28" s="147"/>
      <c r="K28" s="147"/>
      <c r="L28" s="147"/>
      <c r="M28" s="147"/>
      <c r="N28" s="147"/>
      <c r="O28" s="147"/>
      <c r="P28" s="147"/>
      <c r="Q28" s="139" t="n">
        <f aca="false">W21</f>
        <v>0</v>
      </c>
      <c r="R28" s="139"/>
      <c r="S28" s="139"/>
      <c r="T28" s="139"/>
      <c r="U28" s="139"/>
      <c r="V28" s="139"/>
      <c r="W28" s="140" t="s">
        <v>49</v>
      </c>
      <c r="X28" s="141"/>
      <c r="Y28" s="116"/>
      <c r="Z28" s="142"/>
      <c r="AA28" s="134"/>
      <c r="AB28" s="134"/>
      <c r="AC28" s="134"/>
      <c r="AD28" s="136"/>
      <c r="AE28" s="134"/>
      <c r="AF28" s="134"/>
      <c r="AG28" s="134"/>
      <c r="AH28" s="134"/>
      <c r="AI28" s="134"/>
      <c r="AJ28" s="134"/>
      <c r="AK28" s="136"/>
      <c r="AL28" s="62"/>
      <c r="AM28" s="62"/>
      <c r="AN28" s="62"/>
      <c r="AO28" s="62"/>
      <c r="AP28" s="62"/>
      <c r="AQ28" s="143"/>
      <c r="AR28" s="143"/>
      <c r="AS28" s="143"/>
      <c r="AT28" s="143"/>
      <c r="AU28" s="143"/>
      <c r="AV28" s="143"/>
      <c r="AW28" s="143"/>
      <c r="AX28" s="143"/>
      <c r="AY28" s="143"/>
      <c r="AZ28" s="143"/>
      <c r="BA28" s="143"/>
      <c r="BB28" s="143"/>
      <c r="BC28" s="143"/>
      <c r="BD28" s="143"/>
      <c r="BE28" s="143"/>
    </row>
    <row r="29" customFormat="false" ht="27.75" hidden="false" customHeight="true" outlineLevel="0" collapsed="false">
      <c r="A29" s="62"/>
      <c r="B29" s="144"/>
      <c r="C29" s="147" t="s">
        <v>66</v>
      </c>
      <c r="D29" s="147"/>
      <c r="E29" s="147"/>
      <c r="F29" s="147"/>
      <c r="G29" s="147"/>
      <c r="H29" s="147"/>
      <c r="I29" s="147"/>
      <c r="J29" s="147"/>
      <c r="K29" s="147"/>
      <c r="L29" s="147"/>
      <c r="M29" s="147"/>
      <c r="N29" s="147"/>
      <c r="O29" s="147"/>
      <c r="P29" s="147"/>
      <c r="Q29" s="146"/>
      <c r="R29" s="146"/>
      <c r="S29" s="146"/>
      <c r="T29" s="146"/>
      <c r="U29" s="146"/>
      <c r="V29" s="146"/>
      <c r="W29" s="140" t="s">
        <v>49</v>
      </c>
      <c r="X29" s="141"/>
      <c r="Y29" s="116"/>
      <c r="Z29" s="142"/>
      <c r="AA29" s="134"/>
      <c r="AB29" s="134"/>
      <c r="AC29" s="134"/>
      <c r="AD29" s="136"/>
      <c r="AE29" s="134"/>
      <c r="AF29" s="134"/>
      <c r="AG29" s="134"/>
      <c r="AH29" s="134"/>
      <c r="AI29" s="134"/>
      <c r="AJ29" s="134"/>
      <c r="AK29" s="136"/>
      <c r="AL29" s="62"/>
      <c r="AM29" s="62"/>
      <c r="AN29" s="62"/>
      <c r="AO29" s="62"/>
      <c r="AP29" s="62"/>
      <c r="AQ29" s="143"/>
      <c r="AR29" s="143"/>
      <c r="AS29" s="143"/>
      <c r="AT29" s="143"/>
      <c r="AU29" s="143"/>
      <c r="AV29" s="143"/>
      <c r="AW29" s="143"/>
      <c r="AX29" s="143"/>
      <c r="AY29" s="143"/>
      <c r="AZ29" s="143"/>
      <c r="BA29" s="143"/>
      <c r="BB29" s="143"/>
      <c r="BC29" s="143"/>
      <c r="BD29" s="143"/>
      <c r="BE29" s="143"/>
    </row>
    <row r="30" customFormat="false" ht="30.75" hidden="false" customHeight="true" outlineLevel="0" collapsed="false">
      <c r="A30" s="62"/>
      <c r="B30" s="137" t="s">
        <v>50</v>
      </c>
      <c r="C30" s="148" t="s">
        <v>67</v>
      </c>
      <c r="D30" s="148"/>
      <c r="E30" s="148"/>
      <c r="F30" s="148"/>
      <c r="G30" s="148"/>
      <c r="H30" s="148"/>
      <c r="I30" s="148"/>
      <c r="J30" s="148"/>
      <c r="K30" s="148"/>
      <c r="L30" s="148"/>
      <c r="M30" s="148"/>
      <c r="N30" s="148"/>
      <c r="O30" s="148"/>
      <c r="P30" s="148"/>
      <c r="Q30" s="139" t="n">
        <f aca="false">Q31-Q32-Q33-Q34</f>
        <v>0</v>
      </c>
      <c r="R30" s="139"/>
      <c r="S30" s="139"/>
      <c r="T30" s="139"/>
      <c r="U30" s="139"/>
      <c r="V30" s="139"/>
      <c r="W30" s="149" t="s">
        <v>49</v>
      </c>
      <c r="X30" s="141" t="s">
        <v>52</v>
      </c>
      <c r="Y30" s="116"/>
      <c r="Z30" s="142"/>
      <c r="AA30" s="134"/>
      <c r="AB30" s="134"/>
      <c r="AC30" s="134"/>
      <c r="AD30" s="136"/>
      <c r="AE30" s="134"/>
      <c r="AF30" s="134"/>
      <c r="AG30" s="134"/>
      <c r="AH30" s="134"/>
      <c r="AI30" s="134"/>
      <c r="AJ30" s="134"/>
      <c r="AK30" s="136"/>
      <c r="AL30" s="62"/>
      <c r="AM30" s="62"/>
      <c r="AN30" s="62"/>
      <c r="AO30" s="62"/>
      <c r="AP30" s="62"/>
      <c r="AQ30" s="143"/>
      <c r="AR30" s="143"/>
      <c r="AS30" s="143"/>
      <c r="AT30" s="143"/>
      <c r="AU30" s="143"/>
      <c r="AV30" s="143"/>
      <c r="AW30" s="143"/>
      <c r="AX30" s="143"/>
      <c r="AY30" s="143"/>
      <c r="AZ30" s="143"/>
      <c r="BA30" s="143"/>
      <c r="BB30" s="143"/>
      <c r="BC30" s="143"/>
      <c r="BD30" s="143"/>
      <c r="BE30" s="143"/>
    </row>
    <row r="31" customFormat="false" ht="18.75" hidden="false" customHeight="true" outlineLevel="0" collapsed="false">
      <c r="A31" s="62"/>
      <c r="B31" s="150"/>
      <c r="C31" s="151" t="s">
        <v>68</v>
      </c>
      <c r="D31" s="151"/>
      <c r="E31" s="151"/>
      <c r="F31" s="151"/>
      <c r="G31" s="151"/>
      <c r="H31" s="151"/>
      <c r="I31" s="151"/>
      <c r="J31" s="151"/>
      <c r="K31" s="151"/>
      <c r="L31" s="151"/>
      <c r="M31" s="151"/>
      <c r="N31" s="151"/>
      <c r="O31" s="151"/>
      <c r="P31" s="151"/>
      <c r="Q31" s="146"/>
      <c r="R31" s="146"/>
      <c r="S31" s="146"/>
      <c r="T31" s="146"/>
      <c r="U31" s="146"/>
      <c r="V31" s="146"/>
      <c r="W31" s="140" t="s">
        <v>49</v>
      </c>
      <c r="X31" s="134"/>
      <c r="Y31" s="134"/>
      <c r="Z31" s="134"/>
      <c r="AA31" s="134"/>
      <c r="AB31" s="134"/>
      <c r="AC31" s="134"/>
      <c r="AD31" s="136"/>
      <c r="AE31" s="134"/>
      <c r="AF31" s="134"/>
      <c r="AG31" s="134"/>
      <c r="AH31" s="134"/>
      <c r="AI31" s="134"/>
      <c r="AJ31" s="134"/>
      <c r="AK31" s="136"/>
      <c r="AL31" s="62"/>
    </row>
    <row r="32" customFormat="false" ht="18.75" hidden="false" customHeight="true" outlineLevel="0" collapsed="false">
      <c r="A32" s="62"/>
      <c r="B32" s="150"/>
      <c r="C32" s="151" t="s">
        <v>69</v>
      </c>
      <c r="D32" s="151"/>
      <c r="E32" s="151"/>
      <c r="F32" s="151"/>
      <c r="G32" s="151"/>
      <c r="H32" s="151"/>
      <c r="I32" s="151"/>
      <c r="J32" s="151"/>
      <c r="K32" s="151"/>
      <c r="L32" s="151"/>
      <c r="M32" s="151"/>
      <c r="N32" s="151"/>
      <c r="O32" s="151"/>
      <c r="P32" s="151"/>
      <c r="Q32" s="146"/>
      <c r="R32" s="146"/>
      <c r="S32" s="146"/>
      <c r="T32" s="146"/>
      <c r="U32" s="146"/>
      <c r="V32" s="146"/>
      <c r="W32" s="140" t="s">
        <v>49</v>
      </c>
      <c r="X32" s="134"/>
      <c r="Y32" s="134"/>
      <c r="Z32" s="134"/>
      <c r="AA32" s="134"/>
      <c r="AB32" s="134"/>
      <c r="AC32" s="134"/>
      <c r="AD32" s="136"/>
      <c r="AE32" s="134"/>
      <c r="AF32" s="134"/>
      <c r="AG32" s="134"/>
      <c r="AH32" s="134"/>
      <c r="AI32" s="134"/>
      <c r="AJ32" s="134"/>
      <c r="AK32" s="136"/>
      <c r="AL32" s="62"/>
    </row>
    <row r="33" customFormat="false" ht="27.75" hidden="false" customHeight="true" outlineLevel="0" collapsed="false">
      <c r="A33" s="62"/>
      <c r="B33" s="150"/>
      <c r="C33" s="152" t="s">
        <v>70</v>
      </c>
      <c r="D33" s="152"/>
      <c r="E33" s="152"/>
      <c r="F33" s="152"/>
      <c r="G33" s="152"/>
      <c r="H33" s="152"/>
      <c r="I33" s="152"/>
      <c r="J33" s="152"/>
      <c r="K33" s="152"/>
      <c r="L33" s="152"/>
      <c r="M33" s="152"/>
      <c r="N33" s="152"/>
      <c r="O33" s="152"/>
      <c r="P33" s="152"/>
      <c r="Q33" s="146"/>
      <c r="R33" s="146"/>
      <c r="S33" s="146"/>
      <c r="T33" s="146"/>
      <c r="U33" s="146"/>
      <c r="V33" s="146"/>
      <c r="W33" s="140" t="s">
        <v>49</v>
      </c>
      <c r="X33" s="134"/>
      <c r="Y33" s="134"/>
      <c r="Z33" s="134"/>
      <c r="AA33" s="134"/>
      <c r="AB33" s="134"/>
      <c r="AC33" s="134"/>
      <c r="AD33" s="136"/>
      <c r="AE33" s="134"/>
      <c r="AF33" s="134"/>
      <c r="AG33" s="134"/>
      <c r="AH33" s="134"/>
      <c r="AI33" s="134"/>
      <c r="AJ33" s="134"/>
      <c r="AK33" s="136"/>
      <c r="AL33" s="62"/>
    </row>
    <row r="34" customFormat="false" ht="28.5" hidden="false" customHeight="true" outlineLevel="0" collapsed="false">
      <c r="A34" s="62"/>
      <c r="B34" s="150"/>
      <c r="C34" s="153" t="s">
        <v>71</v>
      </c>
      <c r="D34" s="153"/>
      <c r="E34" s="153"/>
      <c r="F34" s="153"/>
      <c r="G34" s="153"/>
      <c r="H34" s="153"/>
      <c r="I34" s="153"/>
      <c r="J34" s="153"/>
      <c r="K34" s="153"/>
      <c r="L34" s="153"/>
      <c r="M34" s="153"/>
      <c r="N34" s="153"/>
      <c r="O34" s="153"/>
      <c r="P34" s="153"/>
      <c r="Q34" s="146"/>
      <c r="R34" s="146"/>
      <c r="S34" s="146"/>
      <c r="T34" s="146"/>
      <c r="U34" s="146"/>
      <c r="V34" s="146"/>
      <c r="W34" s="149" t="s">
        <v>49</v>
      </c>
      <c r="X34" s="134"/>
      <c r="Y34" s="134"/>
      <c r="Z34" s="134"/>
      <c r="AA34" s="136"/>
      <c r="AC34" s="134"/>
      <c r="AD34" s="134"/>
      <c r="AE34" s="134"/>
      <c r="AF34" s="134"/>
      <c r="AG34" s="134"/>
      <c r="AH34" s="134"/>
      <c r="AI34" s="136"/>
      <c r="AJ34" s="62"/>
      <c r="AK34" s="62"/>
      <c r="AL34" s="62"/>
      <c r="AW34" s="2"/>
    </row>
    <row r="35" s="72" customFormat="true" ht="6" hidden="false" customHeight="true" outlineLevel="0" collapsed="false">
      <c r="A35" s="69"/>
      <c r="B35" s="97"/>
      <c r="C35" s="95"/>
      <c r="D35" s="96"/>
      <c r="E35" s="97"/>
      <c r="F35" s="97"/>
      <c r="G35" s="97"/>
      <c r="H35" s="97"/>
      <c r="I35" s="97"/>
      <c r="J35" s="97"/>
      <c r="K35" s="97"/>
      <c r="L35" s="98"/>
      <c r="M35" s="98"/>
      <c r="N35" s="98"/>
      <c r="O35" s="98"/>
      <c r="P35" s="98"/>
      <c r="Q35" s="98"/>
      <c r="R35" s="98"/>
      <c r="S35" s="98"/>
      <c r="T35" s="99"/>
      <c r="U35" s="100"/>
      <c r="V35" s="100"/>
      <c r="W35" s="100"/>
      <c r="X35" s="100"/>
      <c r="Y35" s="100"/>
      <c r="Z35" s="100"/>
      <c r="AA35" s="97"/>
      <c r="AB35" s="97"/>
      <c r="AC35" s="99"/>
      <c r="AD35" s="100"/>
      <c r="AE35" s="100"/>
      <c r="AF35" s="100"/>
      <c r="AG35" s="100"/>
      <c r="AH35" s="100"/>
      <c r="AI35" s="100"/>
      <c r="AJ35" s="97"/>
      <c r="AK35" s="97"/>
      <c r="AL35" s="69"/>
      <c r="AT35" s="84"/>
      <c r="AU35" s="84"/>
      <c r="AV35" s="84"/>
      <c r="AW35" s="84"/>
      <c r="AX35" s="84"/>
    </row>
    <row r="36" customFormat="false" ht="12" hidden="false" customHeight="true" outlineLevel="0" collapsed="false">
      <c r="A36" s="62"/>
      <c r="B36" s="154" t="s">
        <v>58</v>
      </c>
      <c r="C36" s="155"/>
      <c r="D36" s="156"/>
      <c r="E36" s="156"/>
      <c r="F36" s="156"/>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row>
    <row r="37" s="72" customFormat="true" ht="24" hidden="false" customHeight="true" outlineLevel="0" collapsed="false">
      <c r="A37" s="69"/>
      <c r="B37" s="157" t="s">
        <v>59</v>
      </c>
      <c r="C37" s="158" t="s">
        <v>72</v>
      </c>
      <c r="D37" s="158"/>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9"/>
      <c r="AT37" s="84"/>
      <c r="AU37" s="84"/>
      <c r="AV37" s="84"/>
      <c r="AW37" s="84"/>
      <c r="AX37" s="84"/>
    </row>
    <row r="38" s="72" customFormat="true" ht="33" hidden="false" customHeight="true" outlineLevel="0" collapsed="false">
      <c r="A38" s="69"/>
      <c r="B38" s="157" t="s">
        <v>59</v>
      </c>
      <c r="C38" s="129" t="s">
        <v>73</v>
      </c>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59"/>
      <c r="AT38" s="84"/>
      <c r="AU38" s="84"/>
      <c r="AV38" s="84"/>
      <c r="AW38" s="84"/>
      <c r="AX38" s="84"/>
    </row>
    <row r="39" s="72" customFormat="true" ht="34.75" hidden="false" customHeight="true" outlineLevel="0" collapsed="false">
      <c r="A39" s="69"/>
      <c r="B39" s="157" t="s">
        <v>59</v>
      </c>
      <c r="C39" s="158" t="s">
        <v>74</v>
      </c>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9"/>
      <c r="AT39" s="84"/>
      <c r="AU39" s="84"/>
      <c r="AV39" s="84"/>
      <c r="AW39" s="84"/>
      <c r="AX39" s="84"/>
    </row>
    <row r="40" customFormat="false" ht="4.5" hidden="false" customHeight="true" outlineLevel="0" collapsed="false">
      <c r="A40" s="62"/>
      <c r="B40" s="160"/>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row>
    <row r="41" customFormat="false" ht="19.5" hidden="false" customHeight="true" outlineLevel="0" collapsed="false">
      <c r="A41" s="62"/>
      <c r="B41" s="161" t="s">
        <v>75</v>
      </c>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94"/>
      <c r="AT41" s="89"/>
      <c r="AU41" s="89"/>
      <c r="AV41" s="89"/>
      <c r="AW41" s="89"/>
      <c r="AX41" s="89"/>
    </row>
    <row r="42" customFormat="false" ht="16.5" hidden="false" customHeight="true" outlineLevel="0" collapsed="false">
      <c r="A42" s="62"/>
      <c r="B42" s="162" t="s">
        <v>59</v>
      </c>
      <c r="C42" s="163" t="s">
        <v>76</v>
      </c>
      <c r="D42" s="163"/>
      <c r="E42" s="163"/>
      <c r="F42" s="163"/>
      <c r="G42" s="163"/>
      <c r="H42" s="163"/>
      <c r="I42" s="163"/>
      <c r="J42" s="163"/>
      <c r="K42" s="163"/>
      <c r="L42" s="163"/>
      <c r="M42" s="163"/>
      <c r="N42" s="163"/>
      <c r="O42" s="163"/>
      <c r="P42" s="163"/>
      <c r="Q42" s="163"/>
      <c r="R42" s="163"/>
      <c r="S42" s="163"/>
      <c r="T42" s="163"/>
      <c r="U42" s="163"/>
      <c r="V42" s="163"/>
      <c r="W42" s="163"/>
      <c r="X42" s="163"/>
      <c r="Y42" s="163"/>
      <c r="Z42" s="163"/>
      <c r="AA42" s="163"/>
      <c r="AB42" s="163"/>
      <c r="AC42" s="163"/>
      <c r="AD42" s="163"/>
      <c r="AE42" s="163"/>
      <c r="AF42" s="163"/>
      <c r="AG42" s="163"/>
      <c r="AH42" s="163"/>
      <c r="AI42" s="163"/>
      <c r="AJ42" s="163"/>
      <c r="AK42" s="163"/>
      <c r="AL42" s="95"/>
      <c r="AT42" s="89"/>
      <c r="AU42" s="89"/>
      <c r="AV42" s="89"/>
      <c r="AW42" s="89"/>
      <c r="AX42" s="89"/>
    </row>
    <row r="43" customFormat="false" ht="51.75" hidden="false" customHeight="true" outlineLevel="0" collapsed="false">
      <c r="A43" s="62"/>
      <c r="B43" s="164" t="s">
        <v>77</v>
      </c>
      <c r="C43" s="164"/>
      <c r="D43" s="164"/>
      <c r="E43" s="164"/>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69"/>
      <c r="AQ43" s="166" t="s">
        <v>78</v>
      </c>
      <c r="AR43" s="166"/>
      <c r="AS43" s="166"/>
      <c r="AT43" s="166"/>
      <c r="AU43" s="166"/>
      <c r="AV43" s="166"/>
      <c r="AW43" s="166"/>
      <c r="AX43" s="166"/>
      <c r="AY43" s="166"/>
      <c r="AZ43" s="166"/>
      <c r="BA43" s="166"/>
      <c r="BB43" s="166"/>
      <c r="BC43" s="166"/>
      <c r="BD43" s="166"/>
      <c r="BE43" s="166"/>
    </row>
    <row r="44" customFormat="false" ht="47.25" hidden="false" customHeight="true" outlineLevel="0" collapsed="false">
      <c r="A44" s="62"/>
      <c r="B44" s="164" t="s">
        <v>79</v>
      </c>
      <c r="C44" s="164"/>
      <c r="D44" s="164"/>
      <c r="E44" s="164"/>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69"/>
      <c r="AQ44" s="166"/>
      <c r="AR44" s="166"/>
      <c r="AS44" s="166"/>
      <c r="AT44" s="166"/>
      <c r="AU44" s="166"/>
      <c r="AV44" s="166"/>
      <c r="AW44" s="166"/>
      <c r="AX44" s="166"/>
      <c r="AY44" s="166"/>
      <c r="AZ44" s="166"/>
      <c r="BA44" s="166"/>
      <c r="BB44" s="166"/>
      <c r="BC44" s="166"/>
      <c r="BD44" s="166"/>
      <c r="BE44" s="166"/>
    </row>
    <row r="45" customFormat="false" ht="13.5" hidden="false" customHeight="true" outlineLevel="0" collapsed="false">
      <c r="A45" s="62"/>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9"/>
      <c r="AT45" s="89"/>
      <c r="AU45" s="89"/>
      <c r="AV45" s="89"/>
      <c r="AW45" s="89"/>
      <c r="AX45" s="89"/>
    </row>
    <row r="46" s="172" customFormat="true" ht="30.75" hidden="false" customHeight="true" outlineLevel="0" collapsed="false">
      <c r="A46" s="170"/>
      <c r="B46" s="171" t="s">
        <v>80</v>
      </c>
      <c r="C46" s="171"/>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171"/>
      <c r="AK46" s="171"/>
      <c r="AL46" s="170"/>
      <c r="AT46" s="173"/>
      <c r="AU46" s="173"/>
      <c r="AV46" s="173"/>
      <c r="AW46" s="173"/>
      <c r="AX46" s="173"/>
    </row>
    <row r="47" s="172" customFormat="true" ht="17.4" hidden="false" customHeight="true" outlineLevel="0" collapsed="false">
      <c r="A47" s="170"/>
      <c r="B47" s="174" t="s">
        <v>81</v>
      </c>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0"/>
      <c r="AM47" s="175" t="s">
        <v>82</v>
      </c>
      <c r="AN47" s="175" t="n">
        <f aca="false">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176"/>
      <c r="AP47" s="176"/>
      <c r="AT47" s="173"/>
      <c r="AU47" s="173"/>
      <c r="AV47" s="173"/>
      <c r="AW47" s="173"/>
      <c r="AX47" s="173"/>
    </row>
    <row r="48" s="172" customFormat="true" ht="26.4" hidden="false" customHeight="true" outlineLevel="0" collapsed="false">
      <c r="A48" s="170"/>
      <c r="B48" s="177" t="s">
        <v>83</v>
      </c>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8" t="str">
        <f aca="false">IF(H7="", "", IF(AN47=AN51, "○", "×"))</f>
        <v/>
      </c>
      <c r="AL48" s="170"/>
      <c r="AM48" s="175" t="s">
        <v>84</v>
      </c>
      <c r="AN48" s="175" t="n">
        <f aca="false">$AN$47-(COUNTIF('別紙様式3-2（処遇改善加算　個票）'!P:P,"処遇改善加算Ⅳ")+COUNTIF('別紙様式3-2（処遇改善加算　個票）'!Y:Y, "処遇改善加算Ⅳ"))</f>
        <v>0</v>
      </c>
      <c r="AO48" s="176"/>
      <c r="AP48" s="176"/>
      <c r="AT48" s="173"/>
      <c r="AU48" s="173"/>
      <c r="AV48" s="173"/>
      <c r="AW48" s="173"/>
      <c r="AX48" s="173"/>
    </row>
    <row r="49" s="172" customFormat="true" ht="30.75" hidden="false" customHeight="true" outlineLevel="0" collapsed="false">
      <c r="A49" s="170"/>
      <c r="B49" s="179" t="s">
        <v>85</v>
      </c>
      <c r="C49" s="179"/>
      <c r="D49" s="179"/>
      <c r="E49" s="179"/>
      <c r="F49" s="179"/>
      <c r="G49" s="179"/>
      <c r="H49" s="179"/>
      <c r="I49" s="179"/>
      <c r="J49" s="179"/>
      <c r="K49" s="179"/>
      <c r="L49" s="179"/>
      <c r="M49" s="179"/>
      <c r="N49" s="179"/>
      <c r="O49" s="179"/>
      <c r="P49" s="179"/>
      <c r="Q49" s="179"/>
      <c r="R49" s="179"/>
      <c r="S49" s="179"/>
      <c r="T49" s="180" t="n">
        <f aca="false">'別紙様式3-2（処遇改善加算　個票）'!N6</f>
        <v>0</v>
      </c>
      <c r="U49" s="180"/>
      <c r="V49" s="180"/>
      <c r="W49" s="180"/>
      <c r="X49" s="180"/>
      <c r="Y49" s="181" t="s">
        <v>49</v>
      </c>
      <c r="AA49" s="182"/>
      <c r="AB49" s="62"/>
      <c r="AC49" s="62"/>
      <c r="AD49" s="62"/>
      <c r="AE49" s="170"/>
      <c r="AF49" s="170"/>
      <c r="AG49" s="170"/>
      <c r="AH49" s="170"/>
      <c r="AI49" s="170"/>
      <c r="AJ49" s="170"/>
      <c r="AK49" s="170"/>
      <c r="AL49" s="170"/>
      <c r="AM49" s="175" t="s">
        <v>86</v>
      </c>
      <c r="AN49" s="175" t="n">
        <f aca="false">AN48-(COUNTIF('別紙様式3-2（処遇改善加算　個票）'!P:P,"処遇改善加算Ⅲ")+COUNTIF('別紙様式3-2（処遇改善加算　個票）'!Y:Y, "処遇改善加算Ⅲ"))</f>
        <v>0</v>
      </c>
      <c r="AO49" s="176"/>
      <c r="AP49" s="176"/>
      <c r="AQ49" s="173"/>
    </row>
    <row r="50" s="172" customFormat="true" ht="30.75" hidden="false" customHeight="true" outlineLevel="0" collapsed="false">
      <c r="A50" s="170"/>
      <c r="B50" s="183" t="s">
        <v>87</v>
      </c>
      <c r="C50" s="183"/>
      <c r="D50" s="183"/>
      <c r="E50" s="183"/>
      <c r="F50" s="183"/>
      <c r="G50" s="183"/>
      <c r="H50" s="183"/>
      <c r="I50" s="183"/>
      <c r="J50" s="183"/>
      <c r="K50" s="183"/>
      <c r="L50" s="183"/>
      <c r="M50" s="183"/>
      <c r="N50" s="183"/>
      <c r="O50" s="183"/>
      <c r="P50" s="183"/>
      <c r="Q50" s="183"/>
      <c r="R50" s="183"/>
      <c r="S50" s="183"/>
      <c r="T50" s="184"/>
      <c r="U50" s="184"/>
      <c r="V50" s="184"/>
      <c r="W50" s="184"/>
      <c r="X50" s="184"/>
      <c r="Y50" s="185" t="s">
        <v>49</v>
      </c>
      <c r="Z50" s="62" t="s">
        <v>52</v>
      </c>
      <c r="AA50" s="116" t="str">
        <f aca="false">IF(H7="", "", IF(T50&gt;=T49, "○", "×"))</f>
        <v/>
      </c>
      <c r="AB50" s="186"/>
      <c r="AC50" s="186"/>
      <c r="AD50" s="186"/>
      <c r="AE50" s="170"/>
      <c r="AF50" s="170"/>
      <c r="AG50" s="170"/>
      <c r="AH50" s="170"/>
      <c r="AI50" s="170"/>
      <c r="AJ50" s="170"/>
      <c r="AK50" s="170"/>
      <c r="AL50" s="170"/>
      <c r="AM50" s="187" t="s">
        <v>88</v>
      </c>
      <c r="AN50" s="187" t="n">
        <f aca="false">AN49-(COUNTIF('別紙様式3-2（処遇改善加算　個票）'!P:P,"処遇改善加算Ⅱ")+COUNTIF('別紙様式3-2（処遇改善加算　個票）'!Y:Y, "処遇改善加算Ⅱ"))</f>
        <v>0</v>
      </c>
      <c r="AO50" s="176"/>
      <c r="AP50" s="176"/>
      <c r="AQ50" s="173"/>
    </row>
    <row r="51" s="172" customFormat="true" ht="12" hidden="false" customHeight="true" outlineLevel="0" collapsed="false">
      <c r="A51" s="170"/>
      <c r="B51" s="188"/>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70"/>
      <c r="AM51" s="189" t="s">
        <v>89</v>
      </c>
      <c r="AN51" s="190" t="n">
        <f aca="false">COUNTIF('別紙様式3-2（処遇改善加算　個票）'!T:T, "○")+COUNTIF('別紙様式3-2（処遇改善加算　個票）'!AB:AB, "○")</f>
        <v>0</v>
      </c>
      <c r="AO51" s="176"/>
      <c r="AP51" s="176"/>
      <c r="AT51" s="173"/>
      <c r="AU51" s="173"/>
      <c r="AV51" s="173"/>
      <c r="AW51" s="173"/>
      <c r="AX51" s="173"/>
    </row>
    <row r="52" customFormat="false" ht="31.75" hidden="false" customHeight="true" outlineLevel="0" collapsed="false">
      <c r="A52" s="62"/>
      <c r="B52" s="174" t="s">
        <v>90</v>
      </c>
      <c r="C52" s="174"/>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62"/>
      <c r="AN52" s="191"/>
      <c r="AO52" s="176"/>
      <c r="AP52" s="176"/>
    </row>
    <row r="53" customFormat="false" ht="21" hidden="false" customHeight="true" outlineLevel="0" collapsed="false">
      <c r="A53" s="62"/>
      <c r="B53" s="177" t="s">
        <v>91</v>
      </c>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8" t="str">
        <f aca="false">IF(H7="", "", IF(AN53=AN54, "○", "×"))</f>
        <v/>
      </c>
      <c r="AL53" s="62"/>
      <c r="AM53" s="192" t="s">
        <v>92</v>
      </c>
      <c r="AN53" s="193" t="n">
        <f aca="false">COUNT('別紙様式3-2（処遇改善加算　個票）'!U:U)+COUNT('別紙様式3-2（処遇改善加算　個票）'!AC:AD)</f>
        <v>0</v>
      </c>
      <c r="AO53" s="176"/>
      <c r="AP53" s="176"/>
    </row>
    <row r="54" customFormat="false" ht="25.5" hidden="false" customHeight="true" outlineLevel="0" collapsed="false">
      <c r="A54" s="62"/>
      <c r="B54" s="194" t="s">
        <v>93</v>
      </c>
      <c r="C54" s="194"/>
      <c r="D54" s="194"/>
      <c r="E54" s="194"/>
      <c r="F54" s="194"/>
      <c r="G54" s="194"/>
      <c r="H54" s="194"/>
      <c r="I54" s="194"/>
      <c r="J54" s="194"/>
      <c r="K54" s="194"/>
      <c r="L54" s="194"/>
      <c r="M54" s="194"/>
      <c r="N54" s="194"/>
      <c r="O54" s="194"/>
      <c r="P54" s="194"/>
      <c r="Q54" s="194"/>
      <c r="R54" s="194"/>
      <c r="S54" s="194"/>
      <c r="T54" s="180" t="n">
        <f aca="false">'別紙様式3-2（処遇改善加算　個票）'!N7</f>
        <v>0</v>
      </c>
      <c r="U54" s="180"/>
      <c r="V54" s="180"/>
      <c r="W54" s="180"/>
      <c r="X54" s="180"/>
      <c r="Y54" s="195" t="s">
        <v>49</v>
      </c>
      <c r="Z54" s="196" t="s">
        <v>52</v>
      </c>
      <c r="AA54" s="120"/>
      <c r="AB54" s="62"/>
      <c r="AC54" s="62"/>
      <c r="AD54" s="62"/>
      <c r="AE54" s="62"/>
      <c r="AF54" s="62"/>
      <c r="AG54" s="62" t="s">
        <v>52</v>
      </c>
      <c r="AH54" s="197" t="str">
        <f aca="false">IF(T55&lt;T54,"×","")</f>
        <v/>
      </c>
      <c r="AI54" s="62"/>
      <c r="AJ54" s="62"/>
      <c r="AK54" s="62"/>
      <c r="AL54" s="62"/>
      <c r="AM54" s="198" t="s">
        <v>94</v>
      </c>
      <c r="AN54" s="199" t="n">
        <f aca="false">COUNTIF('別紙様式3-2（処遇改善加算　個票）'!V:V, "○")+COUNTIF('別紙様式3-2（処遇改善加算　個票）'!AE:AE, "○")</f>
        <v>0</v>
      </c>
      <c r="AO54" s="176"/>
      <c r="AP54" s="176"/>
      <c r="AQ54" s="200" t="s">
        <v>95</v>
      </c>
      <c r="AR54" s="200"/>
      <c r="AS54" s="200"/>
      <c r="AT54" s="200"/>
      <c r="AU54" s="200"/>
      <c r="AV54" s="200"/>
      <c r="AW54" s="200"/>
      <c r="AX54" s="200"/>
      <c r="AY54" s="200"/>
      <c r="AZ54" s="200"/>
      <c r="BA54" s="200"/>
      <c r="BB54" s="200"/>
      <c r="BC54" s="200"/>
      <c r="BD54" s="200"/>
      <c r="BE54" s="200"/>
    </row>
    <row r="55" customFormat="false" ht="23.25" hidden="false" customHeight="true" outlineLevel="0" collapsed="false">
      <c r="A55" s="62"/>
      <c r="B55" s="201" t="s">
        <v>96</v>
      </c>
      <c r="C55" s="201"/>
      <c r="D55" s="201"/>
      <c r="E55" s="201"/>
      <c r="F55" s="201"/>
      <c r="G55" s="201"/>
      <c r="H55" s="201"/>
      <c r="I55" s="201"/>
      <c r="J55" s="201"/>
      <c r="K55" s="201"/>
      <c r="L55" s="201"/>
      <c r="M55" s="201"/>
      <c r="N55" s="201"/>
      <c r="O55" s="201"/>
      <c r="P55" s="201"/>
      <c r="Q55" s="201"/>
      <c r="R55" s="201"/>
      <c r="S55" s="201"/>
      <c r="T55" s="202"/>
      <c r="U55" s="202"/>
      <c r="V55" s="202"/>
      <c r="W55" s="202"/>
      <c r="X55" s="202"/>
      <c r="Y55" s="203" t="s">
        <v>49</v>
      </c>
      <c r="Z55" s="62"/>
      <c r="AA55" s="204" t="s">
        <v>97</v>
      </c>
      <c r="AB55" s="205" t="n">
        <f aca="false">IFERROR(T56/T54*100,0)</f>
        <v>0</v>
      </c>
      <c r="AC55" s="205"/>
      <c r="AD55" s="205"/>
      <c r="AE55" s="206" t="s">
        <v>98</v>
      </c>
      <c r="AF55" s="207" t="s">
        <v>99</v>
      </c>
      <c r="AG55" s="62" t="s">
        <v>52</v>
      </c>
      <c r="AH55" s="116" t="str">
        <f aca="false">IF(T54=0,"",(IF(AND(AB55&gt;=200/3,T56&lt;=T55),"○","×")))</f>
        <v/>
      </c>
      <c r="AI55" s="186"/>
      <c r="AJ55" s="186"/>
      <c r="AK55" s="186"/>
      <c r="AL55" s="186"/>
      <c r="AM55" s="208"/>
      <c r="AN55" s="209"/>
      <c r="AO55" s="191"/>
      <c r="AP55" s="191"/>
      <c r="AQ55" s="200" t="s">
        <v>100</v>
      </c>
      <c r="AR55" s="200"/>
      <c r="AS55" s="200"/>
      <c r="AT55" s="200"/>
      <c r="AU55" s="200"/>
      <c r="AV55" s="200"/>
      <c r="AW55" s="200"/>
      <c r="AX55" s="200"/>
      <c r="AY55" s="200"/>
      <c r="AZ55" s="200"/>
      <c r="BA55" s="200"/>
      <c r="BB55" s="200"/>
      <c r="BC55" s="200"/>
      <c r="BD55" s="200"/>
      <c r="BE55" s="200"/>
    </row>
    <row r="56" customFormat="false" ht="26.25" hidden="false" customHeight="true" outlineLevel="0" collapsed="false">
      <c r="A56" s="62"/>
      <c r="B56" s="210"/>
      <c r="C56" s="211" t="s">
        <v>101</v>
      </c>
      <c r="D56" s="211"/>
      <c r="E56" s="211"/>
      <c r="F56" s="211"/>
      <c r="G56" s="211"/>
      <c r="H56" s="211"/>
      <c r="I56" s="211"/>
      <c r="J56" s="211"/>
      <c r="K56" s="211"/>
      <c r="L56" s="211"/>
      <c r="M56" s="211"/>
      <c r="N56" s="211"/>
      <c r="O56" s="211"/>
      <c r="P56" s="211"/>
      <c r="Q56" s="211"/>
      <c r="R56" s="211"/>
      <c r="S56" s="211"/>
      <c r="T56" s="212"/>
      <c r="U56" s="212"/>
      <c r="V56" s="212"/>
      <c r="W56" s="212"/>
      <c r="X56" s="212"/>
      <c r="Y56" s="213" t="s">
        <v>49</v>
      </c>
      <c r="Z56" s="214" t="s">
        <v>52</v>
      </c>
      <c r="AA56" s="215"/>
      <c r="AB56" s="216"/>
      <c r="AC56" s="217"/>
      <c r="AD56" s="218"/>
      <c r="AE56" s="218"/>
      <c r="AF56" s="207"/>
      <c r="AG56" s="62"/>
      <c r="AH56" s="62"/>
      <c r="AI56" s="186"/>
      <c r="AJ56" s="62"/>
      <c r="AK56" s="186"/>
      <c r="AL56" s="186"/>
      <c r="AM56" s="209"/>
      <c r="AN56" s="209"/>
      <c r="AO56" s="191"/>
      <c r="AP56" s="191"/>
      <c r="AQ56" s="8"/>
    </row>
    <row r="57" customFormat="false" ht="16.5" hidden="false" customHeight="true" outlineLevel="0" collapsed="false">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186"/>
      <c r="AK57" s="186"/>
      <c r="AL57" s="186"/>
      <c r="AM57" s="219"/>
      <c r="AN57" s="219"/>
      <c r="AO57" s="220"/>
      <c r="AP57" s="191"/>
    </row>
    <row r="58" customFormat="false" ht="18" hidden="false" customHeight="true" outlineLevel="0" collapsed="false">
      <c r="A58" s="62"/>
      <c r="B58" s="94" t="s">
        <v>102</v>
      </c>
      <c r="C58" s="94"/>
      <c r="D58" s="94"/>
      <c r="E58" s="94"/>
      <c r="F58" s="94"/>
      <c r="G58" s="94"/>
      <c r="H58" s="94"/>
      <c r="I58" s="94"/>
      <c r="J58" s="94"/>
      <c r="K58" s="94"/>
      <c r="L58" s="94"/>
      <c r="Z58" s="62"/>
      <c r="AA58" s="62"/>
      <c r="AB58" s="62"/>
      <c r="AC58" s="62"/>
      <c r="AD58" s="62"/>
      <c r="AE58" s="62"/>
      <c r="AF58" s="62"/>
      <c r="AG58" s="62"/>
      <c r="AH58" s="62"/>
      <c r="AI58" s="62"/>
      <c r="AJ58" s="62"/>
      <c r="AK58" s="62"/>
      <c r="AL58" s="62"/>
      <c r="AM58" s="219"/>
      <c r="AN58" s="219"/>
      <c r="AO58" s="220"/>
      <c r="AP58" s="191"/>
    </row>
    <row r="59" customFormat="false" ht="3" hidden="false" customHeight="true" outlineLevel="0" collapsed="false">
      <c r="A59" s="62"/>
      <c r="B59" s="62"/>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170"/>
      <c r="AM59" s="221"/>
      <c r="AN59" s="221"/>
      <c r="AO59" s="219"/>
      <c r="AP59" s="209"/>
    </row>
    <row r="60" customFormat="false" ht="13.5" hidden="false" customHeight="true" outlineLevel="0" collapsed="false">
      <c r="A60" s="62"/>
      <c r="B60" s="222"/>
      <c r="C60" s="222"/>
      <c r="D60" s="223" t="s">
        <v>103</v>
      </c>
      <c r="E60" s="223"/>
      <c r="F60" s="223"/>
      <c r="G60" s="223"/>
      <c r="H60" s="223"/>
      <c r="I60" s="223"/>
      <c r="J60" s="223"/>
      <c r="K60" s="223"/>
      <c r="L60" s="223"/>
      <c r="M60" s="223"/>
      <c r="N60" s="223"/>
      <c r="O60" s="223"/>
      <c r="P60" s="223"/>
      <c r="Q60" s="223"/>
      <c r="R60" s="223"/>
      <c r="S60" s="223"/>
      <c r="T60" s="223"/>
      <c r="U60" s="223"/>
      <c r="V60" s="223"/>
      <c r="W60" s="223"/>
      <c r="X60" s="223"/>
      <c r="Y60" s="223"/>
      <c r="Z60" s="223"/>
      <c r="AA60" s="170"/>
      <c r="AC60" s="95"/>
      <c r="AD60" s="95"/>
      <c r="AE60" s="95"/>
      <c r="AF60" s="95"/>
      <c r="AG60" s="95"/>
      <c r="AH60" s="95"/>
      <c r="AI60" s="224"/>
      <c r="AJ60" s="224"/>
      <c r="AK60" s="224"/>
      <c r="AL60" s="69"/>
      <c r="AM60" s="225" t="n">
        <f aca="false">FALSE()</f>
        <v>0</v>
      </c>
      <c r="AN60" s="221"/>
      <c r="AO60" s="221"/>
      <c r="AP60" s="176"/>
    </row>
    <row r="61" customFormat="false" ht="2.25" hidden="false" customHeight="true" outlineLevel="0" collapsed="false">
      <c r="A61" s="62"/>
      <c r="B61" s="69"/>
      <c r="C61" s="69"/>
      <c r="D61" s="226"/>
      <c r="E61" s="226"/>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c r="AE61" s="226"/>
      <c r="AF61" s="226"/>
      <c r="AG61" s="226"/>
      <c r="AH61" s="226"/>
      <c r="AI61" s="226"/>
      <c r="AJ61" s="226"/>
      <c r="AK61" s="226"/>
      <c r="AL61" s="69"/>
      <c r="AM61" s="221"/>
      <c r="AN61" s="221"/>
      <c r="AO61" s="221"/>
      <c r="AP61" s="176"/>
    </row>
    <row r="62" customFormat="false" ht="6" hidden="false" customHeight="true" outlineLevel="0" collapsed="false">
      <c r="A62" s="62"/>
      <c r="B62" s="227"/>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69"/>
      <c r="AB62" s="228"/>
      <c r="AC62" s="228"/>
      <c r="AD62" s="228"/>
      <c r="AE62" s="228"/>
      <c r="AF62" s="228"/>
      <c r="AG62" s="228"/>
      <c r="AH62" s="228"/>
      <c r="AI62" s="228"/>
      <c r="AJ62" s="228"/>
      <c r="AK62" s="228"/>
      <c r="AL62" s="69"/>
      <c r="AM62" s="221"/>
      <c r="AN62" s="221"/>
      <c r="AO62" s="221"/>
      <c r="AP62" s="176"/>
    </row>
    <row r="63" customFormat="false" ht="16.5" hidden="false" customHeight="true" outlineLevel="0" collapsed="false">
      <c r="A63" s="62"/>
      <c r="B63" s="154"/>
      <c r="C63" s="229" t="s">
        <v>104</v>
      </c>
      <c r="D63" s="229"/>
      <c r="E63" s="229"/>
      <c r="F63" s="229"/>
      <c r="G63" s="229"/>
      <c r="H63" s="229"/>
      <c r="I63" s="229"/>
      <c r="J63" s="229"/>
      <c r="K63" s="229"/>
      <c r="L63" s="229"/>
      <c r="M63" s="229"/>
      <c r="N63" s="229"/>
      <c r="O63" s="229"/>
      <c r="P63" s="229"/>
      <c r="Q63" s="229"/>
      <c r="R63" s="229"/>
      <c r="S63" s="229"/>
      <c r="T63" s="229"/>
      <c r="U63" s="154"/>
      <c r="V63" s="154"/>
      <c r="W63" s="154"/>
      <c r="X63" s="154"/>
      <c r="Y63" s="154"/>
      <c r="Z63" s="154"/>
      <c r="AA63" s="154"/>
      <c r="AB63" s="154"/>
      <c r="AC63" s="154"/>
      <c r="AD63" s="131"/>
      <c r="AE63" s="131"/>
      <c r="AF63" s="131"/>
      <c r="AG63" s="131"/>
      <c r="AH63" s="131"/>
      <c r="AI63" s="131"/>
      <c r="AJ63" s="131"/>
      <c r="AK63" s="131"/>
      <c r="AL63" s="69"/>
      <c r="AM63" s="221"/>
      <c r="AN63" s="221"/>
      <c r="AO63" s="221"/>
      <c r="AP63" s="176"/>
    </row>
    <row r="64" customFormat="false" ht="18.75" hidden="false" customHeight="true" outlineLevel="0" collapsed="false">
      <c r="A64" s="62"/>
      <c r="B64" s="69"/>
      <c r="C64" s="222"/>
      <c r="D64" s="222"/>
      <c r="E64" s="230" t="s">
        <v>105</v>
      </c>
      <c r="F64" s="230"/>
      <c r="G64" s="230"/>
      <c r="H64" s="230"/>
      <c r="I64" s="230"/>
      <c r="J64" s="230"/>
      <c r="K64" s="230"/>
      <c r="L64" s="230"/>
      <c r="M64" s="230"/>
      <c r="N64" s="230"/>
      <c r="O64" s="230"/>
      <c r="P64" s="230"/>
      <c r="Q64" s="230"/>
      <c r="R64" s="230"/>
      <c r="S64" s="231" t="s">
        <v>52</v>
      </c>
      <c r="T64" s="116" t="str">
        <f aca="false">IF(H7="", "",IF(AM60=1, "", IF(AM64=1,"○","×")))</f>
        <v/>
      </c>
      <c r="U64" s="69"/>
      <c r="V64" s="232"/>
      <c r="W64" s="232"/>
      <c r="X64" s="232"/>
      <c r="Y64" s="232"/>
      <c r="Z64" s="232"/>
      <c r="AA64" s="232"/>
      <c r="AB64" s="232"/>
      <c r="AC64" s="232"/>
      <c r="AD64" s="232"/>
      <c r="AE64" s="232"/>
      <c r="AF64" s="232"/>
      <c r="AG64" s="232"/>
      <c r="AH64" s="232"/>
      <c r="AI64" s="232"/>
      <c r="AJ64" s="232"/>
      <c r="AK64" s="232"/>
      <c r="AL64" s="69"/>
      <c r="AM64" s="225" t="n">
        <f aca="false">FALSE()</f>
        <v>0</v>
      </c>
      <c r="AN64" s="221"/>
      <c r="AO64" s="221"/>
      <c r="AP64" s="176"/>
    </row>
    <row r="65" customFormat="false" ht="14.25" hidden="false" customHeight="true" outlineLevel="0" collapsed="false">
      <c r="A65" s="62"/>
      <c r="B65" s="233"/>
      <c r="C65" s="234" t="s">
        <v>106</v>
      </c>
      <c r="D65" s="235" t="s">
        <v>107</v>
      </c>
      <c r="E65" s="130"/>
      <c r="F65" s="130"/>
      <c r="G65" s="130"/>
      <c r="H65" s="130"/>
      <c r="I65" s="130"/>
      <c r="J65" s="130"/>
      <c r="K65" s="130"/>
      <c r="L65" s="130"/>
      <c r="M65" s="130"/>
      <c r="N65" s="130"/>
      <c r="O65" s="130"/>
      <c r="P65" s="130"/>
      <c r="Q65" s="130"/>
      <c r="R65" s="130"/>
      <c r="S65" s="235"/>
      <c r="T65" s="235"/>
      <c r="U65" s="235"/>
      <c r="V65" s="130"/>
      <c r="W65" s="130"/>
      <c r="X65" s="130"/>
      <c r="Y65" s="130"/>
      <c r="Z65" s="236"/>
      <c r="AA65" s="236"/>
      <c r="AB65" s="236"/>
      <c r="AC65" s="236"/>
      <c r="AD65" s="237"/>
      <c r="AE65" s="237"/>
      <c r="AF65" s="237"/>
      <c r="AG65" s="237"/>
      <c r="AH65" s="95"/>
      <c r="AI65" s="95"/>
      <c r="AJ65" s="95"/>
      <c r="AK65" s="238"/>
      <c r="AL65" s="69"/>
      <c r="AM65" s="221"/>
      <c r="AN65" s="221"/>
      <c r="AO65" s="221"/>
      <c r="AP65" s="176"/>
    </row>
    <row r="66" customFormat="false" ht="14.25" hidden="false" customHeight="true" outlineLevel="0" collapsed="false">
      <c r="A66" s="62"/>
      <c r="B66" s="233"/>
      <c r="C66" s="239" t="s">
        <v>108</v>
      </c>
      <c r="D66" s="240" t="s">
        <v>109</v>
      </c>
      <c r="E66" s="240"/>
      <c r="F66" s="240"/>
      <c r="G66" s="240"/>
      <c r="H66" s="240"/>
      <c r="I66" s="240"/>
      <c r="J66" s="240"/>
      <c r="K66" s="240"/>
      <c r="L66" s="240"/>
      <c r="M66" s="240"/>
      <c r="N66" s="240"/>
      <c r="O66" s="240"/>
      <c r="P66" s="240"/>
      <c r="Q66" s="240"/>
      <c r="R66" s="240"/>
      <c r="S66" s="240"/>
      <c r="T66" s="240"/>
      <c r="U66" s="240"/>
      <c r="V66" s="240"/>
      <c r="W66" s="240"/>
      <c r="X66" s="240"/>
      <c r="Y66" s="240"/>
      <c r="Z66" s="241"/>
      <c r="AA66" s="241"/>
      <c r="AB66" s="241"/>
      <c r="AC66" s="241"/>
      <c r="AD66" s="242"/>
      <c r="AE66" s="242"/>
      <c r="AF66" s="242"/>
      <c r="AG66" s="242"/>
      <c r="AH66" s="243"/>
      <c r="AI66" s="243"/>
      <c r="AJ66" s="243"/>
      <c r="AK66" s="244"/>
      <c r="AL66" s="69"/>
      <c r="AM66" s="221"/>
      <c r="AN66" s="221"/>
      <c r="AO66" s="221"/>
      <c r="AP66" s="176"/>
    </row>
    <row r="67" customFormat="false" ht="14.25" hidden="false" customHeight="true" outlineLevel="0" collapsed="false">
      <c r="A67" s="62"/>
      <c r="B67" s="233"/>
      <c r="C67" s="245" t="s">
        <v>110</v>
      </c>
      <c r="D67" s="246" t="s">
        <v>111</v>
      </c>
      <c r="E67" s="247"/>
      <c r="F67" s="247"/>
      <c r="G67" s="247"/>
      <c r="H67" s="247"/>
      <c r="I67" s="247"/>
      <c r="J67" s="247"/>
      <c r="K67" s="247"/>
      <c r="L67" s="247"/>
      <c r="M67" s="247"/>
      <c r="N67" s="247"/>
      <c r="O67" s="247"/>
      <c r="P67" s="247"/>
      <c r="Q67" s="247"/>
      <c r="R67" s="247"/>
      <c r="S67" s="247"/>
      <c r="T67" s="247"/>
      <c r="U67" s="247"/>
      <c r="V67" s="247"/>
      <c r="W67" s="247"/>
      <c r="X67" s="247"/>
      <c r="Y67" s="247"/>
      <c r="Z67" s="248"/>
      <c r="AA67" s="248"/>
      <c r="AB67" s="248"/>
      <c r="AC67" s="248"/>
      <c r="AD67" s="249"/>
      <c r="AE67" s="249"/>
      <c r="AF67" s="249"/>
      <c r="AG67" s="249"/>
      <c r="AH67" s="250"/>
      <c r="AI67" s="250"/>
      <c r="AJ67" s="250"/>
      <c r="AK67" s="251"/>
      <c r="AL67" s="252"/>
      <c r="AM67" s="221"/>
      <c r="AN67" s="221"/>
      <c r="AO67" s="221"/>
      <c r="AP67" s="176"/>
    </row>
    <row r="68" customFormat="false" ht="11.25" hidden="false" customHeight="true" outlineLevel="0" collapsed="false">
      <c r="A68" s="62"/>
      <c r="B68" s="233"/>
      <c r="C68" s="253"/>
      <c r="D68" s="130"/>
      <c r="E68" s="168"/>
      <c r="F68" s="168"/>
      <c r="G68" s="168"/>
      <c r="H68" s="168"/>
      <c r="I68" s="168"/>
      <c r="J68" s="168"/>
      <c r="K68" s="168"/>
      <c r="L68" s="168"/>
      <c r="M68" s="168"/>
      <c r="N68" s="168"/>
      <c r="O68" s="168"/>
      <c r="P68" s="168"/>
      <c r="Q68" s="168"/>
      <c r="R68" s="168"/>
      <c r="S68" s="168"/>
      <c r="T68" s="168"/>
      <c r="U68" s="168"/>
      <c r="V68" s="168"/>
      <c r="W68" s="168"/>
      <c r="X68" s="168"/>
      <c r="Y68" s="168"/>
      <c r="Z68" s="236"/>
      <c r="AA68" s="236"/>
      <c r="AB68" s="236"/>
      <c r="AC68" s="236"/>
      <c r="AD68" s="237"/>
      <c r="AE68" s="237"/>
      <c r="AF68" s="237"/>
      <c r="AG68" s="237"/>
      <c r="AH68" s="95"/>
      <c r="AI68" s="95"/>
      <c r="AJ68" s="95"/>
      <c r="AK68" s="95"/>
      <c r="AL68" s="252"/>
      <c r="AM68" s="221"/>
      <c r="AN68" s="221"/>
      <c r="AO68" s="221"/>
      <c r="AP68" s="176"/>
    </row>
    <row r="69" customFormat="false" ht="14.25" hidden="false" customHeight="true" outlineLevel="0" collapsed="false">
      <c r="A69" s="62"/>
      <c r="B69" s="69"/>
      <c r="C69" s="229" t="s">
        <v>112</v>
      </c>
      <c r="D69" s="229"/>
      <c r="E69" s="229"/>
      <c r="F69" s="229"/>
      <c r="G69" s="229"/>
      <c r="H69" s="229"/>
      <c r="I69" s="229"/>
      <c r="J69" s="229"/>
      <c r="K69" s="229"/>
      <c r="L69" s="229"/>
      <c r="M69" s="229"/>
      <c r="N69" s="229"/>
      <c r="O69" s="229"/>
      <c r="P69" s="229"/>
      <c r="Q69" s="229"/>
      <c r="R69" s="229"/>
      <c r="S69" s="254"/>
      <c r="T69" s="254"/>
      <c r="U69" s="254"/>
      <c r="V69" s="254"/>
      <c r="W69" s="254"/>
      <c r="X69" s="254"/>
      <c r="Y69" s="254"/>
      <c r="Z69" s="254"/>
      <c r="AA69" s="254"/>
      <c r="AB69" s="254"/>
      <c r="AC69" s="254"/>
      <c r="AD69" s="254"/>
      <c r="AE69" s="254"/>
      <c r="AF69" s="254"/>
      <c r="AG69" s="254"/>
      <c r="AH69" s="254"/>
      <c r="AI69" s="254"/>
      <c r="AJ69" s="254"/>
      <c r="AK69" s="254"/>
      <c r="AL69" s="254"/>
      <c r="AM69" s="221"/>
      <c r="AN69" s="221"/>
      <c r="AO69" s="221"/>
      <c r="AP69" s="176"/>
    </row>
    <row r="70" customFormat="false" ht="21.75" hidden="false" customHeight="true" outlineLevel="0" collapsed="false">
      <c r="A70" s="62"/>
      <c r="B70" s="255"/>
      <c r="C70" s="222"/>
      <c r="D70" s="222"/>
      <c r="E70" s="230" t="s">
        <v>113</v>
      </c>
      <c r="F70" s="230"/>
      <c r="G70" s="230"/>
      <c r="H70" s="230"/>
      <c r="I70" s="230"/>
      <c r="J70" s="230"/>
      <c r="K70" s="230"/>
      <c r="L70" s="230"/>
      <c r="M70" s="230"/>
      <c r="N70" s="230"/>
      <c r="O70" s="230"/>
      <c r="P70" s="230"/>
      <c r="Q70" s="230"/>
      <c r="R70" s="230"/>
      <c r="S70" s="231" t="s">
        <v>52</v>
      </c>
      <c r="T70" s="116" t="str">
        <f aca="false">IF(H7="", "",IF(AM60=1,"",IF(AND(AM70=1,OR(AND(AN70=1,J73&lt;&gt;""),AND(AO71=1,J75&lt;&gt;""))),"○","×")))</f>
        <v/>
      </c>
      <c r="U70" s="256"/>
      <c r="V70" s="257"/>
      <c r="W70" s="257"/>
      <c r="X70" s="257"/>
      <c r="Y70" s="257"/>
      <c r="Z70" s="257"/>
      <c r="AA70" s="257"/>
      <c r="AB70" s="257"/>
      <c r="AC70" s="257"/>
      <c r="AD70" s="257"/>
      <c r="AE70" s="257"/>
      <c r="AF70" s="257"/>
      <c r="AG70" s="257"/>
      <c r="AH70" s="257"/>
      <c r="AI70" s="257"/>
      <c r="AJ70" s="257"/>
      <c r="AK70" s="257"/>
      <c r="AL70" s="254"/>
      <c r="AM70" s="225" t="n">
        <f aca="false">FALSE()</f>
        <v>0</v>
      </c>
      <c r="AN70" s="225" t="n">
        <f aca="false">FALSE()</f>
        <v>0</v>
      </c>
      <c r="AO70" s="221"/>
      <c r="AP70" s="176"/>
    </row>
    <row r="71" customFormat="false" ht="30.75" hidden="false" customHeight="true" outlineLevel="0" collapsed="false">
      <c r="A71" s="62"/>
      <c r="B71" s="258"/>
      <c r="C71" s="234" t="s">
        <v>106</v>
      </c>
      <c r="D71" s="259" t="s">
        <v>114</v>
      </c>
      <c r="E71" s="259"/>
      <c r="F71" s="259"/>
      <c r="G71" s="259"/>
      <c r="H71" s="259"/>
      <c r="I71" s="259"/>
      <c r="J71" s="259"/>
      <c r="K71" s="259"/>
      <c r="L71" s="259"/>
      <c r="M71" s="259"/>
      <c r="N71" s="259"/>
      <c r="O71" s="259"/>
      <c r="P71" s="259"/>
      <c r="Q71" s="259"/>
      <c r="R71" s="259"/>
      <c r="S71" s="259"/>
      <c r="T71" s="259"/>
      <c r="U71" s="259"/>
      <c r="V71" s="259"/>
      <c r="W71" s="259"/>
      <c r="X71" s="259"/>
      <c r="Y71" s="259"/>
      <c r="Z71" s="259"/>
      <c r="AA71" s="259"/>
      <c r="AB71" s="259"/>
      <c r="AC71" s="259"/>
      <c r="AD71" s="259"/>
      <c r="AE71" s="259"/>
      <c r="AF71" s="259"/>
      <c r="AG71" s="259"/>
      <c r="AH71" s="259"/>
      <c r="AI71" s="259"/>
      <c r="AJ71" s="259"/>
      <c r="AK71" s="259"/>
      <c r="AL71" s="69"/>
      <c r="AM71" s="225" t="n">
        <f aca="false">TRUE()</f>
        <v>1</v>
      </c>
      <c r="AN71" s="221"/>
      <c r="AO71" s="225" t="n">
        <f aca="false">FALSE()</f>
        <v>0</v>
      </c>
      <c r="AP71" s="176"/>
    </row>
    <row r="72" customFormat="false" ht="28.5" hidden="false" customHeight="true" outlineLevel="0" collapsed="false">
      <c r="A72" s="62"/>
      <c r="B72" s="258"/>
      <c r="C72" s="260"/>
      <c r="D72" s="261" t="s">
        <v>115</v>
      </c>
      <c r="E72" s="261"/>
      <c r="F72" s="261"/>
      <c r="G72" s="261"/>
      <c r="H72" s="262"/>
      <c r="I72" s="263" t="s">
        <v>47</v>
      </c>
      <c r="J72" s="264" t="s">
        <v>116</v>
      </c>
      <c r="K72" s="264"/>
      <c r="L72" s="264"/>
      <c r="M72" s="264"/>
      <c r="N72" s="264"/>
      <c r="O72" s="264"/>
      <c r="P72" s="264"/>
      <c r="Q72" s="264"/>
      <c r="R72" s="264"/>
      <c r="S72" s="264"/>
      <c r="T72" s="264"/>
      <c r="U72" s="264"/>
      <c r="V72" s="264"/>
      <c r="W72" s="264"/>
      <c r="X72" s="264"/>
      <c r="Y72" s="264"/>
      <c r="Z72" s="264"/>
      <c r="AA72" s="264"/>
      <c r="AB72" s="264"/>
      <c r="AC72" s="264"/>
      <c r="AD72" s="264"/>
      <c r="AE72" s="264"/>
      <c r="AF72" s="264"/>
      <c r="AG72" s="264"/>
      <c r="AH72" s="264"/>
      <c r="AI72" s="264"/>
      <c r="AJ72" s="264"/>
      <c r="AK72" s="264"/>
      <c r="AL72" s="69"/>
      <c r="AM72" s="221"/>
      <c r="AN72" s="221"/>
      <c r="AO72" s="221"/>
      <c r="AP72" s="176"/>
    </row>
    <row r="73" customFormat="false" ht="34.5" hidden="false" customHeight="true" outlineLevel="0" collapsed="false">
      <c r="A73" s="62"/>
      <c r="B73" s="258"/>
      <c r="C73" s="260"/>
      <c r="D73" s="261"/>
      <c r="E73" s="261"/>
      <c r="F73" s="261"/>
      <c r="G73" s="261"/>
      <c r="H73" s="262"/>
      <c r="I73" s="263"/>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265"/>
      <c r="AL73" s="69"/>
      <c r="AM73" s="69"/>
      <c r="AN73" s="69"/>
      <c r="AO73" s="176"/>
      <c r="AP73" s="176"/>
      <c r="AQ73" s="266" t="s">
        <v>117</v>
      </c>
      <c r="AR73" s="266"/>
      <c r="AS73" s="266"/>
      <c r="AT73" s="266"/>
      <c r="AU73" s="266"/>
      <c r="AV73" s="266"/>
      <c r="AW73" s="266"/>
      <c r="AX73" s="266"/>
      <c r="AY73" s="266"/>
      <c r="AZ73" s="266"/>
      <c r="BA73" s="266"/>
      <c r="BB73" s="266"/>
      <c r="BC73" s="266"/>
      <c r="BD73" s="266"/>
      <c r="BE73" s="266"/>
    </row>
    <row r="74" customFormat="false" ht="15" hidden="false" customHeight="true" outlineLevel="0" collapsed="false">
      <c r="A74" s="62"/>
      <c r="B74" s="258"/>
      <c r="C74" s="260"/>
      <c r="D74" s="261"/>
      <c r="E74" s="261"/>
      <c r="F74" s="261"/>
      <c r="G74" s="261"/>
      <c r="H74" s="267"/>
      <c r="I74" s="268" t="s">
        <v>50</v>
      </c>
      <c r="J74" s="269" t="s">
        <v>118</v>
      </c>
      <c r="K74" s="270"/>
      <c r="L74" s="270"/>
      <c r="M74" s="270"/>
      <c r="N74" s="270"/>
      <c r="O74" s="270"/>
      <c r="P74" s="270"/>
      <c r="Q74" s="270"/>
      <c r="R74" s="270"/>
      <c r="S74" s="271" t="s">
        <v>119</v>
      </c>
      <c r="T74" s="271"/>
      <c r="U74" s="271"/>
      <c r="V74" s="271"/>
      <c r="W74" s="271"/>
      <c r="X74" s="271"/>
      <c r="Y74" s="271"/>
      <c r="Z74" s="271"/>
      <c r="AA74" s="271"/>
      <c r="AB74" s="271"/>
      <c r="AC74" s="271"/>
      <c r="AD74" s="271"/>
      <c r="AE74" s="271"/>
      <c r="AF74" s="271"/>
      <c r="AG74" s="271"/>
      <c r="AH74" s="271"/>
      <c r="AI74" s="271"/>
      <c r="AJ74" s="271"/>
      <c r="AK74" s="271"/>
      <c r="AL74" s="69"/>
      <c r="AM74" s="272"/>
      <c r="AO74" s="69"/>
      <c r="AP74" s="69"/>
    </row>
    <row r="75" customFormat="false" ht="33" hidden="false" customHeight="true" outlineLevel="0" collapsed="false">
      <c r="A75" s="62"/>
      <c r="B75" s="258"/>
      <c r="C75" s="260"/>
      <c r="D75" s="261"/>
      <c r="E75" s="261"/>
      <c r="F75" s="261"/>
      <c r="G75" s="261"/>
      <c r="H75" s="267"/>
      <c r="I75" s="268"/>
      <c r="J75" s="273"/>
      <c r="K75" s="273"/>
      <c r="L75" s="273"/>
      <c r="M75" s="273"/>
      <c r="N75" s="273"/>
      <c r="O75" s="273"/>
      <c r="P75" s="273"/>
      <c r="Q75" s="273"/>
      <c r="R75" s="273"/>
      <c r="S75" s="273"/>
      <c r="T75" s="273"/>
      <c r="U75" s="273"/>
      <c r="V75" s="273"/>
      <c r="W75" s="273"/>
      <c r="X75" s="273"/>
      <c r="Y75" s="273"/>
      <c r="Z75" s="273"/>
      <c r="AA75" s="273"/>
      <c r="AB75" s="273"/>
      <c r="AC75" s="273"/>
      <c r="AD75" s="273"/>
      <c r="AE75" s="273"/>
      <c r="AF75" s="273"/>
      <c r="AG75" s="273"/>
      <c r="AH75" s="273"/>
      <c r="AI75" s="273"/>
      <c r="AJ75" s="273"/>
      <c r="AK75" s="273"/>
      <c r="AL75" s="69"/>
      <c r="AM75" s="69"/>
      <c r="AN75" s="69"/>
      <c r="AQ75" s="266" t="s">
        <v>117</v>
      </c>
      <c r="AR75" s="266"/>
      <c r="AS75" s="266"/>
      <c r="AT75" s="266"/>
      <c r="AU75" s="266"/>
      <c r="AV75" s="266"/>
      <c r="AW75" s="266"/>
      <c r="AX75" s="266"/>
      <c r="AY75" s="266"/>
      <c r="AZ75" s="266"/>
      <c r="BA75" s="266"/>
      <c r="BB75" s="266"/>
      <c r="BC75" s="266"/>
      <c r="BD75" s="266"/>
      <c r="BE75" s="266"/>
    </row>
    <row r="76" customFormat="false" ht="16.5" hidden="false" customHeight="true" outlineLevel="0" collapsed="false">
      <c r="A76" s="62"/>
      <c r="B76" s="274"/>
      <c r="C76" s="275" t="s">
        <v>108</v>
      </c>
      <c r="D76" s="246" t="s">
        <v>120</v>
      </c>
      <c r="E76" s="276"/>
      <c r="F76" s="276"/>
      <c r="G76" s="276"/>
      <c r="H76" s="247"/>
      <c r="I76" s="247"/>
      <c r="J76" s="247"/>
      <c r="K76" s="247"/>
      <c r="L76" s="247"/>
      <c r="M76" s="247"/>
      <c r="N76" s="247"/>
      <c r="O76" s="247"/>
      <c r="P76" s="247"/>
      <c r="Q76" s="247"/>
      <c r="R76" s="247"/>
      <c r="S76" s="247"/>
      <c r="T76" s="247"/>
      <c r="U76" s="247"/>
      <c r="V76" s="247"/>
      <c r="W76" s="247"/>
      <c r="X76" s="247"/>
      <c r="Y76" s="247"/>
      <c r="Z76" s="248"/>
      <c r="AA76" s="248"/>
      <c r="AB76" s="248"/>
      <c r="AC76" s="248"/>
      <c r="AD76" s="249"/>
      <c r="AE76" s="249"/>
      <c r="AF76" s="249"/>
      <c r="AG76" s="249"/>
      <c r="AH76" s="250"/>
      <c r="AI76" s="250"/>
      <c r="AJ76" s="250"/>
      <c r="AK76" s="277"/>
      <c r="AL76" s="252"/>
      <c r="AM76" s="272"/>
      <c r="AO76" s="69"/>
      <c r="AP76" s="69"/>
    </row>
    <row r="77" customFormat="false" ht="11.25" hidden="false" customHeight="true" outlineLevel="0" collapsed="false">
      <c r="A77" s="62"/>
      <c r="B77" s="96"/>
      <c r="C77" s="96"/>
      <c r="D77" s="96"/>
      <c r="E77" s="96"/>
      <c r="F77" s="96"/>
      <c r="G77" s="96"/>
      <c r="H77" s="96"/>
      <c r="I77" s="96"/>
      <c r="J77" s="96"/>
      <c r="K77" s="96"/>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69"/>
      <c r="AM77" s="272"/>
    </row>
    <row r="78" customFormat="false" ht="18.75" hidden="false" customHeight="true" outlineLevel="0" collapsed="false">
      <c r="A78" s="62"/>
      <c r="B78" s="94" t="s">
        <v>121</v>
      </c>
      <c r="C78" s="94"/>
      <c r="D78" s="94"/>
      <c r="E78" s="94"/>
      <c r="F78" s="94"/>
      <c r="G78" s="94"/>
      <c r="H78" s="94"/>
      <c r="I78" s="94"/>
      <c r="J78" s="94"/>
      <c r="K78" s="94"/>
      <c r="L78" s="94"/>
      <c r="Q78" s="62"/>
      <c r="R78" s="62"/>
      <c r="S78" s="62"/>
      <c r="T78" s="62"/>
      <c r="U78" s="62"/>
      <c r="V78" s="62"/>
      <c r="W78" s="62"/>
      <c r="X78" s="62"/>
      <c r="Y78" s="62"/>
      <c r="Z78" s="62"/>
      <c r="AA78" s="62"/>
      <c r="AB78" s="62"/>
      <c r="AC78" s="62"/>
      <c r="AD78" s="62"/>
      <c r="AE78" s="62"/>
      <c r="AF78" s="62"/>
      <c r="AG78" s="62"/>
      <c r="AH78" s="62"/>
      <c r="AI78" s="62"/>
      <c r="AJ78" s="62"/>
      <c r="AK78" s="62"/>
      <c r="AL78" s="62"/>
    </row>
    <row r="79" customFormat="false" ht="3.75" hidden="false" customHeight="true" outlineLevel="0" collapsed="false">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9"/>
    </row>
    <row r="80" customFormat="false" ht="15.75" hidden="false" customHeight="true" outlineLevel="0" collapsed="false">
      <c r="A80" s="62"/>
      <c r="B80" s="278"/>
      <c r="C80" s="223" t="s">
        <v>103</v>
      </c>
      <c r="D80" s="223"/>
      <c r="E80" s="223"/>
      <c r="F80" s="223"/>
      <c r="G80" s="223"/>
      <c r="H80" s="223"/>
      <c r="I80" s="223"/>
      <c r="J80" s="223"/>
      <c r="K80" s="223"/>
      <c r="L80" s="223"/>
      <c r="M80" s="223"/>
      <c r="N80" s="223"/>
      <c r="O80" s="223"/>
      <c r="P80" s="223"/>
      <c r="Q80" s="223"/>
      <c r="R80" s="223"/>
      <c r="S80" s="223"/>
      <c r="T80" s="223"/>
      <c r="U80" s="223"/>
      <c r="V80" s="223"/>
      <c r="W80" s="223"/>
      <c r="X80" s="182"/>
      <c r="Y80" s="62"/>
      <c r="Z80" s="279"/>
      <c r="AA80" s="279"/>
      <c r="AB80" s="279"/>
      <c r="AC80" s="279"/>
      <c r="AD80" s="279"/>
      <c r="AE80" s="279"/>
      <c r="AF80" s="279"/>
      <c r="AG80" s="279"/>
      <c r="AH80" s="279"/>
      <c r="AI80" s="279"/>
      <c r="AJ80" s="279"/>
      <c r="AK80" s="279"/>
      <c r="AL80" s="279"/>
      <c r="AM80" s="280" t="n">
        <f aca="false">FALSE()</f>
        <v>0</v>
      </c>
      <c r="AN80" s="281"/>
    </row>
    <row r="81" s="62" customFormat="true" ht="6" hidden="false" customHeight="true" outlineLevel="0" collapsed="false">
      <c r="B81" s="282"/>
      <c r="C81" s="283"/>
      <c r="D81" s="284"/>
      <c r="E81" s="284"/>
      <c r="F81" s="284"/>
      <c r="G81" s="284"/>
      <c r="H81" s="284"/>
      <c r="I81" s="284"/>
      <c r="J81" s="284"/>
      <c r="K81" s="284"/>
      <c r="L81" s="284"/>
      <c r="M81" s="284"/>
      <c r="N81" s="284"/>
      <c r="O81" s="284"/>
      <c r="P81" s="284"/>
      <c r="Q81" s="284"/>
      <c r="R81" s="283"/>
      <c r="S81" s="283"/>
      <c r="T81" s="283"/>
      <c r="U81" s="283"/>
      <c r="V81" s="283"/>
      <c r="W81" s="283"/>
      <c r="X81" s="182"/>
      <c r="Y81" s="285"/>
      <c r="Z81" s="279"/>
      <c r="AA81" s="279"/>
      <c r="AB81" s="279"/>
      <c r="AC81" s="279"/>
      <c r="AD81" s="279"/>
      <c r="AE81" s="279"/>
      <c r="AF81" s="279"/>
      <c r="AG81" s="279"/>
      <c r="AH81" s="279"/>
      <c r="AI81" s="279"/>
      <c r="AJ81" s="279"/>
      <c r="AK81" s="279"/>
      <c r="AL81" s="279"/>
      <c r="AM81" s="286"/>
      <c r="AN81" s="286"/>
      <c r="AO81" s="281"/>
      <c r="AP81" s="281"/>
    </row>
    <row r="82" customFormat="false" ht="18" hidden="false" customHeight="true" outlineLevel="0" collapsed="false">
      <c r="A82" s="62"/>
      <c r="B82" s="222"/>
      <c r="C82" s="222"/>
      <c r="D82" s="287" t="s">
        <v>113</v>
      </c>
      <c r="E82" s="287"/>
      <c r="F82" s="287"/>
      <c r="G82" s="287"/>
      <c r="H82" s="287"/>
      <c r="I82" s="287"/>
      <c r="J82" s="287"/>
      <c r="K82" s="287"/>
      <c r="L82" s="287"/>
      <c r="M82" s="287"/>
      <c r="N82" s="287"/>
      <c r="O82" s="287"/>
      <c r="P82" s="287"/>
      <c r="Q82" s="287"/>
      <c r="R82" s="288" t="s">
        <v>52</v>
      </c>
      <c r="S82" s="116" t="str">
        <f aca="false">IF(H7="", "", IF(AM80=1,"",IF(AM83="記入不要","",IF(AND(AM84=1,OR(AN84=1,AO84=1,AP84=1)),"○","×"))))</f>
        <v/>
      </c>
      <c r="T82" s="289"/>
      <c r="U82" s="290"/>
      <c r="V82" s="279"/>
      <c r="W82" s="279"/>
      <c r="X82" s="279"/>
      <c r="Y82" s="279"/>
      <c r="Z82" s="279"/>
      <c r="AA82" s="279"/>
      <c r="AB82" s="279"/>
      <c r="AC82" s="279"/>
      <c r="AD82" s="279"/>
      <c r="AE82" s="279"/>
      <c r="AF82" s="279"/>
      <c r="AG82" s="279"/>
      <c r="AH82" s="279"/>
      <c r="AI82" s="279"/>
      <c r="AJ82" s="279"/>
      <c r="AK82" s="279"/>
      <c r="AL82" s="279"/>
      <c r="AM82" s="281"/>
      <c r="AN82" s="281"/>
      <c r="AO82" s="286"/>
      <c r="AP82" s="286"/>
    </row>
    <row r="83" customFormat="false" ht="27.75" hidden="false" customHeight="true" outlineLevel="0" collapsed="false">
      <c r="A83" s="62"/>
      <c r="B83" s="234" t="s">
        <v>106</v>
      </c>
      <c r="C83" s="291" t="s">
        <v>122</v>
      </c>
      <c r="D83" s="291"/>
      <c r="E83" s="291"/>
      <c r="F83" s="291"/>
      <c r="G83" s="291"/>
      <c r="H83" s="291"/>
      <c r="I83" s="291"/>
      <c r="J83" s="291"/>
      <c r="K83" s="291"/>
      <c r="L83" s="291"/>
      <c r="M83" s="291"/>
      <c r="N83" s="291"/>
      <c r="O83" s="291"/>
      <c r="P83" s="291"/>
      <c r="Q83" s="291"/>
      <c r="R83" s="291"/>
      <c r="S83" s="291"/>
      <c r="T83" s="291"/>
      <c r="U83" s="291"/>
      <c r="V83" s="291"/>
      <c r="W83" s="291"/>
      <c r="X83" s="291"/>
      <c r="Y83" s="291"/>
      <c r="Z83" s="291"/>
      <c r="AA83" s="291"/>
      <c r="AB83" s="291"/>
      <c r="AC83" s="291"/>
      <c r="AD83" s="291"/>
      <c r="AE83" s="291"/>
      <c r="AF83" s="291"/>
      <c r="AG83" s="291"/>
      <c r="AH83" s="291"/>
      <c r="AI83" s="291"/>
      <c r="AJ83" s="291"/>
      <c r="AK83" s="291"/>
      <c r="AL83" s="69"/>
      <c r="AM83" s="292"/>
      <c r="AN83" s="293"/>
      <c r="AO83" s="293"/>
      <c r="AP83" s="293"/>
    </row>
    <row r="84" customFormat="false" ht="27" hidden="false" customHeight="true" outlineLevel="0" collapsed="false">
      <c r="A84" s="62"/>
      <c r="B84" s="260"/>
      <c r="C84" s="261" t="s">
        <v>123</v>
      </c>
      <c r="D84" s="261"/>
      <c r="E84" s="261"/>
      <c r="F84" s="261"/>
      <c r="G84" s="294"/>
      <c r="H84" s="295" t="s">
        <v>47</v>
      </c>
      <c r="I84" s="296" t="s">
        <v>124</v>
      </c>
      <c r="J84" s="296"/>
      <c r="K84" s="296"/>
      <c r="L84" s="296"/>
      <c r="M84" s="296"/>
      <c r="N84" s="296"/>
      <c r="O84" s="296"/>
      <c r="P84" s="296"/>
      <c r="Q84" s="296"/>
      <c r="R84" s="296"/>
      <c r="S84" s="296"/>
      <c r="T84" s="296"/>
      <c r="U84" s="296"/>
      <c r="V84" s="296"/>
      <c r="W84" s="296"/>
      <c r="X84" s="296"/>
      <c r="Y84" s="296"/>
      <c r="Z84" s="296"/>
      <c r="AA84" s="296"/>
      <c r="AB84" s="296"/>
      <c r="AC84" s="296"/>
      <c r="AD84" s="296"/>
      <c r="AE84" s="296"/>
      <c r="AF84" s="296"/>
      <c r="AG84" s="296"/>
      <c r="AH84" s="296"/>
      <c r="AI84" s="296"/>
      <c r="AJ84" s="296"/>
      <c r="AK84" s="296"/>
      <c r="AL84" s="69"/>
      <c r="AM84" s="297" t="n">
        <f aca="false">FALSE()</f>
        <v>0</v>
      </c>
      <c r="AN84" s="280" t="n">
        <f aca="false">FALSE()</f>
        <v>0</v>
      </c>
      <c r="AO84" s="297" t="n">
        <f aca="false">FALSE()</f>
        <v>0</v>
      </c>
      <c r="AP84" s="297" t="n">
        <f aca="false">FALSE()</f>
        <v>0</v>
      </c>
    </row>
    <row r="85" customFormat="false" ht="37.5" hidden="false" customHeight="true" outlineLevel="0" collapsed="false">
      <c r="A85" s="62"/>
      <c r="B85" s="260"/>
      <c r="C85" s="261"/>
      <c r="D85" s="261"/>
      <c r="E85" s="261"/>
      <c r="F85" s="261"/>
      <c r="G85" s="298"/>
      <c r="H85" s="299" t="s">
        <v>50</v>
      </c>
      <c r="I85" s="300" t="s">
        <v>125</v>
      </c>
      <c r="J85" s="300"/>
      <c r="K85" s="300"/>
      <c r="L85" s="300"/>
      <c r="M85" s="300"/>
      <c r="N85" s="300"/>
      <c r="O85" s="300"/>
      <c r="P85" s="300"/>
      <c r="Q85" s="300"/>
      <c r="R85" s="300"/>
      <c r="S85" s="300"/>
      <c r="T85" s="300"/>
      <c r="U85" s="300"/>
      <c r="V85" s="300"/>
      <c r="W85" s="300"/>
      <c r="X85" s="300"/>
      <c r="Y85" s="300"/>
      <c r="Z85" s="300"/>
      <c r="AA85" s="300"/>
      <c r="AB85" s="300"/>
      <c r="AC85" s="300"/>
      <c r="AD85" s="300"/>
      <c r="AE85" s="300"/>
      <c r="AF85" s="300"/>
      <c r="AG85" s="300"/>
      <c r="AH85" s="300"/>
      <c r="AI85" s="300"/>
      <c r="AJ85" s="300"/>
      <c r="AK85" s="300"/>
      <c r="AL85" s="69"/>
      <c r="AM85" s="301"/>
      <c r="AN85" s="2"/>
      <c r="AO85" s="2"/>
      <c r="AP85" s="2"/>
    </row>
    <row r="86" customFormat="false" ht="36" hidden="false" customHeight="true" outlineLevel="0" collapsed="false">
      <c r="A86" s="62"/>
      <c r="B86" s="260"/>
      <c r="C86" s="261"/>
      <c r="D86" s="261"/>
      <c r="E86" s="261"/>
      <c r="F86" s="261"/>
      <c r="G86" s="302"/>
      <c r="H86" s="303" t="s">
        <v>53</v>
      </c>
      <c r="I86" s="304" t="s">
        <v>126</v>
      </c>
      <c r="J86" s="304"/>
      <c r="K86" s="304"/>
      <c r="L86" s="304"/>
      <c r="M86" s="304"/>
      <c r="N86" s="304"/>
      <c r="O86" s="304"/>
      <c r="P86" s="304"/>
      <c r="Q86" s="304"/>
      <c r="R86" s="304"/>
      <c r="S86" s="304"/>
      <c r="T86" s="304"/>
      <c r="U86" s="304"/>
      <c r="V86" s="304"/>
      <c r="W86" s="304"/>
      <c r="X86" s="304"/>
      <c r="Y86" s="304"/>
      <c r="Z86" s="304"/>
      <c r="AA86" s="304"/>
      <c r="AB86" s="304"/>
      <c r="AC86" s="304"/>
      <c r="AD86" s="304"/>
      <c r="AE86" s="304"/>
      <c r="AF86" s="304"/>
      <c r="AG86" s="304"/>
      <c r="AH86" s="304"/>
      <c r="AI86" s="304"/>
      <c r="AJ86" s="304"/>
      <c r="AK86" s="304"/>
      <c r="AL86" s="69"/>
      <c r="AM86" s="301"/>
      <c r="AN86" s="2"/>
      <c r="AO86" s="2"/>
      <c r="AP86" s="2"/>
    </row>
    <row r="87" customFormat="false" ht="21" hidden="false" customHeight="true" outlineLevel="0" collapsed="false">
      <c r="A87" s="62"/>
      <c r="B87" s="305" t="s">
        <v>108</v>
      </c>
      <c r="C87" s="306" t="s">
        <v>120</v>
      </c>
      <c r="D87" s="306"/>
      <c r="E87" s="306"/>
      <c r="F87" s="306"/>
      <c r="G87" s="306"/>
      <c r="H87" s="306"/>
      <c r="I87" s="306"/>
      <c r="J87" s="306"/>
      <c r="K87" s="306"/>
      <c r="L87" s="306"/>
      <c r="M87" s="306"/>
      <c r="N87" s="306"/>
      <c r="O87" s="306"/>
      <c r="P87" s="306"/>
      <c r="Q87" s="306"/>
      <c r="R87" s="306"/>
      <c r="S87" s="306"/>
      <c r="T87" s="306"/>
      <c r="U87" s="306"/>
      <c r="V87" s="306"/>
      <c r="W87" s="306"/>
      <c r="X87" s="306"/>
      <c r="Y87" s="306"/>
      <c r="Z87" s="306"/>
      <c r="AA87" s="306"/>
      <c r="AB87" s="306"/>
      <c r="AC87" s="306"/>
      <c r="AD87" s="306"/>
      <c r="AE87" s="306"/>
      <c r="AF87" s="306"/>
      <c r="AG87" s="306"/>
      <c r="AH87" s="306"/>
      <c r="AI87" s="306"/>
      <c r="AJ87" s="306"/>
      <c r="AK87" s="306"/>
      <c r="AL87" s="252"/>
      <c r="AM87" s="301"/>
      <c r="AN87" s="2"/>
      <c r="AO87" s="2"/>
    </row>
    <row r="88" customFormat="false" ht="6" hidden="false" customHeight="true" outlineLevel="0" collapsed="false">
      <c r="A88" s="62"/>
      <c r="B88" s="307"/>
      <c r="C88" s="307"/>
      <c r="D88" s="307"/>
      <c r="E88" s="307"/>
      <c r="F88" s="307"/>
      <c r="G88" s="307"/>
      <c r="H88" s="307"/>
      <c r="I88" s="307"/>
      <c r="J88" s="307"/>
      <c r="K88" s="307"/>
      <c r="L88" s="307"/>
      <c r="M88" s="307"/>
      <c r="N88" s="307"/>
      <c r="O88" s="307"/>
      <c r="P88" s="307"/>
      <c r="Q88" s="307"/>
      <c r="R88" s="307"/>
      <c r="S88" s="307"/>
      <c r="T88" s="307"/>
      <c r="U88" s="154"/>
      <c r="V88" s="308"/>
      <c r="W88" s="308"/>
      <c r="X88" s="308"/>
      <c r="Y88" s="215"/>
      <c r="Z88" s="309"/>
      <c r="AA88" s="215"/>
      <c r="AB88" s="216"/>
      <c r="AC88" s="217"/>
      <c r="AD88" s="218"/>
      <c r="AE88" s="218"/>
      <c r="AF88" s="207"/>
      <c r="AG88" s="310"/>
      <c r="AH88" s="311"/>
      <c r="AI88" s="312"/>
      <c r="AJ88" s="186"/>
      <c r="AK88" s="186"/>
      <c r="AL88" s="186"/>
      <c r="AM88" s="301"/>
      <c r="AN88" s="2"/>
      <c r="AO88" s="2"/>
    </row>
    <row r="89" s="72" customFormat="true" ht="21.75" hidden="false" customHeight="true" outlineLevel="0" collapsed="false">
      <c r="A89" s="69"/>
      <c r="B89" s="161" t="s">
        <v>127</v>
      </c>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c r="AA89" s="161"/>
      <c r="AB89" s="161"/>
      <c r="AC89" s="161"/>
      <c r="AD89" s="161"/>
      <c r="AE89" s="161"/>
      <c r="AF89" s="161"/>
      <c r="AG89" s="161"/>
      <c r="AH89" s="161"/>
      <c r="AI89" s="161"/>
      <c r="AJ89" s="161"/>
      <c r="AK89" s="161"/>
      <c r="AL89" s="69"/>
      <c r="AM89" s="313"/>
      <c r="AN89" s="314"/>
      <c r="AO89" s="314"/>
    </row>
    <row r="90" s="72" customFormat="true" ht="6" hidden="false" customHeight="true" outlineLevel="0" collapsed="false">
      <c r="A90" s="69"/>
      <c r="B90" s="315"/>
      <c r="C90" s="316"/>
      <c r="D90" s="316"/>
      <c r="E90" s="316"/>
      <c r="F90" s="316"/>
      <c r="G90" s="316"/>
      <c r="H90" s="316"/>
      <c r="I90" s="316"/>
      <c r="J90" s="316"/>
      <c r="K90" s="316"/>
      <c r="L90" s="316"/>
      <c r="M90" s="316"/>
      <c r="N90" s="316"/>
      <c r="O90" s="316"/>
      <c r="P90" s="316"/>
      <c r="Q90" s="316"/>
      <c r="R90" s="316"/>
      <c r="S90" s="316"/>
      <c r="T90" s="316"/>
      <c r="U90" s="316"/>
      <c r="V90" s="316"/>
      <c r="W90" s="316"/>
      <c r="X90" s="316"/>
      <c r="Y90" s="316"/>
      <c r="Z90" s="316"/>
      <c r="AA90" s="316"/>
      <c r="AB90" s="316"/>
      <c r="AC90" s="316"/>
      <c r="AD90" s="316"/>
      <c r="AE90" s="316"/>
      <c r="AF90" s="316"/>
      <c r="AG90" s="316"/>
      <c r="AH90" s="316"/>
      <c r="AI90" s="316"/>
      <c r="AJ90" s="316"/>
      <c r="AK90" s="316"/>
      <c r="AL90" s="69"/>
      <c r="AM90" s="313"/>
      <c r="AN90" s="314"/>
      <c r="AO90" s="314"/>
    </row>
    <row r="91" customFormat="false" ht="27.75" hidden="false" customHeight="true" outlineLevel="0" collapsed="false">
      <c r="A91" s="62"/>
      <c r="B91" s="317" t="s">
        <v>128</v>
      </c>
      <c r="C91" s="317"/>
      <c r="D91" s="317"/>
      <c r="E91" s="317"/>
      <c r="F91" s="317"/>
      <c r="G91" s="317"/>
      <c r="H91" s="317"/>
      <c r="I91" s="317"/>
      <c r="J91" s="317"/>
      <c r="K91" s="317"/>
      <c r="L91" s="317"/>
      <c r="M91" s="317"/>
      <c r="N91" s="317"/>
      <c r="O91" s="317"/>
      <c r="P91" s="317"/>
      <c r="Q91" s="317"/>
      <c r="R91" s="121" t="s">
        <v>129</v>
      </c>
      <c r="S91" s="318" t="str">
        <f aca="false">'別紙様式3-2（処遇改善加算　個票）'!AC5</f>
        <v/>
      </c>
      <c r="T91" s="319" t="s">
        <v>130</v>
      </c>
      <c r="U91" s="319"/>
      <c r="V91" s="319"/>
      <c r="W91" s="319"/>
      <c r="X91" s="319"/>
      <c r="Y91" s="319"/>
      <c r="Z91" s="319"/>
      <c r="AA91" s="319"/>
      <c r="AB91" s="319"/>
      <c r="AC91" s="319"/>
      <c r="AD91" s="319"/>
      <c r="AE91" s="319"/>
      <c r="AF91" s="319"/>
      <c r="AG91" s="131"/>
      <c r="AH91" s="131"/>
      <c r="AI91" s="131"/>
      <c r="AJ91" s="131"/>
      <c r="AK91" s="62"/>
      <c r="AL91" s="62"/>
      <c r="AM91" s="297" t="str">
        <f aca="false">IF(COUNTIF(S91:S92, "×")&gt;0, "設定できない", "要件を満たす")</f>
        <v>要件を満たす</v>
      </c>
      <c r="AN91" s="2"/>
      <c r="AO91" s="2"/>
      <c r="AX91" s="89"/>
    </row>
    <row r="92" customFormat="false" ht="27.75" hidden="false" customHeight="true" outlineLevel="0" collapsed="false">
      <c r="A92" s="62"/>
      <c r="B92" s="317" t="s">
        <v>131</v>
      </c>
      <c r="C92" s="317"/>
      <c r="D92" s="317"/>
      <c r="E92" s="317"/>
      <c r="F92" s="317"/>
      <c r="G92" s="317"/>
      <c r="H92" s="317"/>
      <c r="I92" s="317"/>
      <c r="J92" s="317"/>
      <c r="K92" s="317"/>
      <c r="L92" s="317"/>
      <c r="M92" s="317"/>
      <c r="N92" s="317"/>
      <c r="O92" s="317"/>
      <c r="P92" s="317"/>
      <c r="Q92" s="317"/>
      <c r="R92" s="121" t="s">
        <v>129</v>
      </c>
      <c r="S92" s="318" t="str">
        <f aca="false">'別紙様式3-2（処遇改善加算　個票）'!AC7</f>
        <v/>
      </c>
      <c r="T92" s="319" t="s">
        <v>130</v>
      </c>
      <c r="U92" s="319"/>
      <c r="V92" s="319"/>
      <c r="W92" s="319"/>
      <c r="X92" s="319"/>
      <c r="Y92" s="319"/>
      <c r="Z92" s="319"/>
      <c r="AA92" s="319"/>
      <c r="AB92" s="319"/>
      <c r="AC92" s="319"/>
      <c r="AD92" s="319"/>
      <c r="AE92" s="319"/>
      <c r="AF92" s="319"/>
      <c r="AG92" s="131"/>
      <c r="AH92" s="131"/>
      <c r="AI92" s="131"/>
      <c r="AJ92" s="131"/>
      <c r="AK92" s="62"/>
      <c r="AL92" s="62"/>
      <c r="AM92" s="293"/>
      <c r="AN92" s="2"/>
      <c r="AO92" s="2"/>
      <c r="AY92" s="89"/>
    </row>
    <row r="93" customFormat="false" ht="5.4" hidden="false" customHeight="true" outlineLevel="0" collapsed="false">
      <c r="A93" s="62"/>
      <c r="B93" s="233"/>
      <c r="C93" s="62"/>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62"/>
      <c r="AL93" s="62"/>
      <c r="AM93" s="293"/>
      <c r="AN93" s="2"/>
      <c r="AO93" s="2"/>
      <c r="AT93" s="89"/>
      <c r="AU93" s="89"/>
      <c r="AV93" s="89"/>
      <c r="AW93" s="89"/>
      <c r="AX93" s="89"/>
    </row>
    <row r="94" customFormat="false" ht="20.4" hidden="false" customHeight="true" outlineLevel="0" collapsed="false">
      <c r="A94" s="62"/>
      <c r="B94" s="320" t="s">
        <v>132</v>
      </c>
      <c r="D94" s="321"/>
      <c r="E94" s="321"/>
      <c r="F94" s="321"/>
      <c r="G94" s="321"/>
      <c r="H94" s="321"/>
      <c r="I94" s="321"/>
      <c r="J94" s="321"/>
      <c r="K94" s="321"/>
      <c r="L94" s="321"/>
      <c r="M94" s="321"/>
      <c r="N94" s="321"/>
      <c r="O94" s="321"/>
      <c r="P94" s="321"/>
      <c r="Q94" s="131"/>
      <c r="R94" s="131"/>
      <c r="S94" s="131"/>
      <c r="T94" s="131"/>
      <c r="U94" s="131"/>
      <c r="V94" s="131"/>
      <c r="W94" s="131"/>
      <c r="X94" s="131"/>
      <c r="Y94" s="131"/>
      <c r="Z94" s="131"/>
      <c r="AA94" s="131"/>
      <c r="AB94" s="131"/>
      <c r="AC94" s="131"/>
      <c r="AD94" s="131"/>
      <c r="AE94" s="131"/>
      <c r="AF94" s="131"/>
      <c r="AG94" s="131"/>
      <c r="AH94" s="131"/>
      <c r="AI94" s="131"/>
      <c r="AJ94" s="131"/>
      <c r="AK94" s="116" t="str">
        <f aca="false">IF(H7="", "",IF(AK92="○", "", IF(OR(AM96=1,AM97=1,AM98=1,AND(AM99=1,G99&lt;&gt;"")), "○", "×")))</f>
        <v/>
      </c>
      <c r="AL94" s="62"/>
      <c r="AM94" s="322"/>
      <c r="AN94" s="2"/>
      <c r="AO94" s="2"/>
      <c r="AX94" s="89"/>
      <c r="AZ94" s="323"/>
      <c r="BA94" s="323"/>
    </row>
    <row r="95" customFormat="false" ht="19.75" hidden="false" customHeight="true" outlineLevel="0" collapsed="false">
      <c r="A95" s="69"/>
      <c r="B95" s="324" t="s">
        <v>133</v>
      </c>
      <c r="C95" s="325"/>
      <c r="D95" s="326"/>
      <c r="E95" s="327"/>
      <c r="F95" s="328"/>
      <c r="G95" s="328"/>
      <c r="H95" s="328"/>
      <c r="I95" s="328"/>
      <c r="J95" s="328"/>
      <c r="K95" s="328"/>
      <c r="L95" s="328"/>
      <c r="M95" s="328"/>
      <c r="N95" s="328"/>
      <c r="O95" s="328"/>
      <c r="P95" s="328"/>
      <c r="Q95" s="328"/>
      <c r="R95" s="328"/>
      <c r="S95" s="328"/>
      <c r="T95" s="328"/>
      <c r="U95" s="328"/>
      <c r="V95" s="328"/>
      <c r="W95" s="328"/>
      <c r="X95" s="328"/>
      <c r="Y95" s="328"/>
      <c r="Z95" s="328"/>
      <c r="AA95" s="328"/>
      <c r="AB95" s="328"/>
      <c r="AC95" s="328"/>
      <c r="AD95" s="328"/>
      <c r="AE95" s="328"/>
      <c r="AF95" s="328"/>
      <c r="AG95" s="328"/>
      <c r="AH95" s="328"/>
      <c r="AI95" s="328"/>
      <c r="AJ95" s="328"/>
      <c r="AK95" s="329"/>
      <c r="AL95" s="69"/>
      <c r="AM95" s="330"/>
      <c r="AN95" s="330"/>
      <c r="AO95" s="330"/>
      <c r="AP95" s="286"/>
      <c r="AQ95" s="266" t="s">
        <v>134</v>
      </c>
      <c r="AR95" s="266"/>
      <c r="AS95" s="266"/>
      <c r="AT95" s="266"/>
      <c r="AU95" s="266"/>
      <c r="AV95" s="266"/>
      <c r="AW95" s="266"/>
      <c r="AX95" s="266"/>
      <c r="AY95" s="266"/>
      <c r="AZ95" s="266"/>
      <c r="BA95" s="266"/>
      <c r="BB95" s="266"/>
      <c r="BC95" s="266"/>
      <c r="BD95" s="266"/>
      <c r="BE95" s="266"/>
    </row>
    <row r="96" s="72" customFormat="true" ht="18" hidden="false" customHeight="true" outlineLevel="0" collapsed="false">
      <c r="A96" s="69"/>
      <c r="B96" s="331"/>
      <c r="C96" s="332"/>
      <c r="D96" s="95" t="s">
        <v>135</v>
      </c>
      <c r="E96" s="237"/>
      <c r="F96" s="237"/>
      <c r="G96" s="237"/>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97"/>
      <c r="AJ96" s="333"/>
      <c r="AK96" s="334"/>
      <c r="AL96" s="69"/>
      <c r="AM96" s="297" t="n">
        <f aca="false">FALSE()</f>
        <v>0</v>
      </c>
      <c r="AN96" s="335"/>
      <c r="AO96" s="335"/>
      <c r="AP96" s="336"/>
      <c r="AQ96" s="336"/>
      <c r="AR96" s="336"/>
      <c r="AS96" s="336"/>
      <c r="AT96" s="336"/>
      <c r="AU96" s="336"/>
      <c r="AV96" s="337"/>
      <c r="AW96" s="84"/>
    </row>
    <row r="97" s="72" customFormat="true" ht="16.5" hidden="false" customHeight="true" outlineLevel="0" collapsed="false">
      <c r="A97" s="69"/>
      <c r="B97" s="331"/>
      <c r="C97" s="338"/>
      <c r="D97" s="95" t="s">
        <v>136</v>
      </c>
      <c r="E97" s="339"/>
      <c r="F97" s="339"/>
      <c r="G97" s="339"/>
      <c r="H97" s="339"/>
      <c r="I97" s="339"/>
      <c r="J97" s="339"/>
      <c r="K97" s="339"/>
      <c r="L97" s="339"/>
      <c r="M97" s="339"/>
      <c r="N97" s="339"/>
      <c r="O97" s="339"/>
      <c r="P97" s="339"/>
      <c r="Q97" s="339"/>
      <c r="R97" s="339"/>
      <c r="S97" s="339"/>
      <c r="T97" s="237"/>
      <c r="U97" s="237"/>
      <c r="V97" s="237"/>
      <c r="W97" s="237"/>
      <c r="X97" s="237"/>
      <c r="Y97" s="237"/>
      <c r="Z97" s="237"/>
      <c r="AA97" s="237"/>
      <c r="AB97" s="237"/>
      <c r="AC97" s="237"/>
      <c r="AD97" s="237"/>
      <c r="AE97" s="237"/>
      <c r="AF97" s="237"/>
      <c r="AG97" s="237"/>
      <c r="AH97" s="237"/>
      <c r="AI97" s="97"/>
      <c r="AJ97" s="333"/>
      <c r="AK97" s="334"/>
      <c r="AL97" s="69"/>
      <c r="AM97" s="297" t="n">
        <f aca="false">FALSE()</f>
        <v>0</v>
      </c>
      <c r="AN97" s="335"/>
      <c r="AO97" s="335"/>
      <c r="AP97" s="336"/>
      <c r="AQ97" s="336"/>
      <c r="AR97" s="336"/>
      <c r="AS97" s="336"/>
      <c r="AT97" s="336"/>
      <c r="AU97" s="337"/>
      <c r="AV97" s="84"/>
    </row>
    <row r="98" s="72" customFormat="true" ht="16.25" hidden="false" customHeight="true" outlineLevel="0" collapsed="false">
      <c r="A98" s="69"/>
      <c r="B98" s="331"/>
      <c r="C98" s="338"/>
      <c r="D98" s="340" t="s">
        <v>137</v>
      </c>
      <c r="E98" s="340"/>
      <c r="F98" s="340"/>
      <c r="G98" s="340"/>
      <c r="H98" s="340"/>
      <c r="I98" s="340"/>
      <c r="J98" s="340"/>
      <c r="K98" s="340"/>
      <c r="L98" s="340"/>
      <c r="M98" s="340"/>
      <c r="N98" s="340"/>
      <c r="O98" s="340"/>
      <c r="P98" s="340"/>
      <c r="Q98" s="340"/>
      <c r="R98" s="340"/>
      <c r="S98" s="340"/>
      <c r="T98" s="340"/>
      <c r="U98" s="340"/>
      <c r="V98" s="340"/>
      <c r="W98" s="340"/>
      <c r="X98" s="340"/>
      <c r="Y98" s="340"/>
      <c r="Z98" s="340"/>
      <c r="AA98" s="340"/>
      <c r="AB98" s="340"/>
      <c r="AC98" s="340"/>
      <c r="AD98" s="340"/>
      <c r="AE98" s="340"/>
      <c r="AF98" s="340"/>
      <c r="AG98" s="340"/>
      <c r="AH98" s="340"/>
      <c r="AI98" s="340"/>
      <c r="AJ98" s="333"/>
      <c r="AK98" s="334"/>
      <c r="AL98" s="341"/>
      <c r="AM98" s="297" t="n">
        <f aca="false">FALSE()</f>
        <v>0</v>
      </c>
      <c r="AN98" s="335"/>
      <c r="AO98" s="335"/>
      <c r="AP98" s="336"/>
      <c r="AQ98" s="336"/>
      <c r="AR98" s="336"/>
      <c r="AS98" s="336"/>
      <c r="AT98" s="336"/>
      <c r="AU98" s="337"/>
      <c r="AV98" s="84"/>
    </row>
    <row r="99" s="72" customFormat="true" ht="33" hidden="false" customHeight="true" outlineLevel="0" collapsed="false">
      <c r="A99" s="69"/>
      <c r="B99" s="342"/>
      <c r="C99" s="343"/>
      <c r="D99" s="344" t="s">
        <v>138</v>
      </c>
      <c r="E99" s="345"/>
      <c r="F99" s="346"/>
      <c r="G99" s="347"/>
      <c r="H99" s="347"/>
      <c r="I99" s="347"/>
      <c r="J99" s="347"/>
      <c r="K99" s="347"/>
      <c r="L99" s="347"/>
      <c r="M99" s="347"/>
      <c r="N99" s="347"/>
      <c r="O99" s="347"/>
      <c r="P99" s="347"/>
      <c r="Q99" s="347"/>
      <c r="R99" s="347"/>
      <c r="S99" s="347"/>
      <c r="T99" s="347"/>
      <c r="U99" s="347"/>
      <c r="V99" s="347"/>
      <c r="W99" s="347"/>
      <c r="X99" s="347"/>
      <c r="Y99" s="347"/>
      <c r="Z99" s="347"/>
      <c r="AA99" s="347"/>
      <c r="AB99" s="347"/>
      <c r="AC99" s="347"/>
      <c r="AD99" s="347"/>
      <c r="AE99" s="347"/>
      <c r="AF99" s="347"/>
      <c r="AG99" s="347"/>
      <c r="AH99" s="347"/>
      <c r="AI99" s="347"/>
      <c r="AJ99" s="347"/>
      <c r="AK99" s="348" t="s">
        <v>98</v>
      </c>
      <c r="AL99" s="69"/>
      <c r="AM99" s="297" t="n">
        <f aca="false">FALSE()</f>
        <v>0</v>
      </c>
      <c r="AN99" s="349"/>
      <c r="AO99" s="349"/>
      <c r="AP99" s="350"/>
      <c r="AQ99" s="351" t="s">
        <v>139</v>
      </c>
      <c r="AR99" s="351"/>
      <c r="AS99" s="351"/>
      <c r="AT99" s="351"/>
      <c r="AU99" s="351"/>
      <c r="AV99" s="351"/>
      <c r="AW99" s="351"/>
      <c r="AX99" s="351"/>
      <c r="AY99" s="351"/>
      <c r="AZ99" s="351"/>
      <c r="BA99" s="351"/>
      <c r="BB99" s="351"/>
      <c r="BC99" s="351"/>
      <c r="BD99" s="351"/>
      <c r="BE99" s="351"/>
    </row>
    <row r="100" s="356" customFormat="true" ht="6" hidden="false" customHeight="true" outlineLevel="0" collapsed="false">
      <c r="A100" s="62"/>
      <c r="B100" s="154"/>
      <c r="C100" s="154"/>
      <c r="D100" s="154"/>
      <c r="E100" s="154"/>
      <c r="F100" s="154"/>
      <c r="G100" s="154"/>
      <c r="H100" s="154"/>
      <c r="I100" s="154"/>
      <c r="J100" s="154"/>
      <c r="K100" s="154"/>
      <c r="L100" s="154"/>
      <c r="M100" s="154"/>
      <c r="N100" s="154"/>
      <c r="O100" s="154"/>
      <c r="P100" s="154"/>
      <c r="Q100" s="154"/>
      <c r="R100" s="154"/>
      <c r="S100" s="154"/>
      <c r="T100" s="154"/>
      <c r="U100" s="154"/>
      <c r="V100" s="154"/>
      <c r="W100" s="154"/>
      <c r="X100" s="154"/>
      <c r="Y100" s="154"/>
      <c r="Z100" s="154"/>
      <c r="AA100" s="154"/>
      <c r="AB100" s="154"/>
      <c r="AC100" s="154"/>
      <c r="AD100" s="154"/>
      <c r="AE100" s="154"/>
      <c r="AF100" s="154"/>
      <c r="AG100" s="154"/>
      <c r="AH100" s="154"/>
      <c r="AI100" s="154"/>
      <c r="AJ100" s="154"/>
      <c r="AK100" s="154"/>
      <c r="AL100" s="69"/>
      <c r="AM100" s="352"/>
      <c r="AN100" s="353"/>
      <c r="AO100" s="353"/>
      <c r="AP100" s="354"/>
      <c r="AQ100" s="354"/>
      <c r="AR100" s="354"/>
      <c r="AS100" s="354"/>
      <c r="AT100" s="354"/>
      <c r="AU100" s="354"/>
      <c r="AV100" s="354"/>
      <c r="AW100" s="354"/>
      <c r="AX100" s="354"/>
      <c r="AY100" s="354"/>
      <c r="AZ100" s="354"/>
      <c r="BA100" s="354"/>
      <c r="BB100" s="355"/>
      <c r="BC100" s="355"/>
      <c r="BD100" s="355"/>
      <c r="BE100" s="355"/>
    </row>
    <row r="101" s="72" customFormat="true" ht="18" hidden="false" customHeight="true" outlineLevel="0" collapsed="false">
      <c r="A101" s="62"/>
      <c r="B101" s="311" t="s">
        <v>140</v>
      </c>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293"/>
      <c r="AN101" s="2"/>
      <c r="AO101" s="2"/>
      <c r="AP101" s="1"/>
      <c r="AQ101" s="1"/>
      <c r="AR101" s="1"/>
      <c r="AS101" s="1"/>
      <c r="AT101" s="1"/>
      <c r="AU101" s="1"/>
      <c r="AV101" s="1"/>
      <c r="AW101" s="1"/>
      <c r="AX101" s="357"/>
      <c r="AY101" s="357"/>
      <c r="AZ101" s="358"/>
    </row>
    <row r="102" s="72" customFormat="true" ht="26.4" hidden="false" customHeight="true" outlineLevel="0" collapsed="false">
      <c r="A102" s="62"/>
      <c r="B102" s="359" t="s">
        <v>141</v>
      </c>
      <c r="C102" s="359"/>
      <c r="D102" s="359"/>
      <c r="E102" s="359"/>
      <c r="F102" s="359"/>
      <c r="G102" s="359"/>
      <c r="H102" s="359"/>
      <c r="I102" s="359"/>
      <c r="J102" s="359"/>
      <c r="K102" s="359"/>
      <c r="L102" s="359"/>
      <c r="M102" s="359"/>
      <c r="N102" s="359"/>
      <c r="O102" s="359"/>
      <c r="P102" s="359"/>
      <c r="Q102" s="359"/>
      <c r="R102" s="359"/>
      <c r="S102" s="359"/>
      <c r="T102" s="359"/>
      <c r="U102" s="359"/>
      <c r="V102" s="359"/>
      <c r="W102" s="359"/>
      <c r="X102" s="359"/>
      <c r="Y102" s="359"/>
      <c r="Z102" s="359"/>
      <c r="AA102" s="359"/>
      <c r="AB102" s="359"/>
      <c r="AC102" s="359"/>
      <c r="AD102" s="359"/>
      <c r="AE102" s="359"/>
      <c r="AF102" s="359"/>
      <c r="AG102" s="359"/>
      <c r="AH102" s="359"/>
      <c r="AI102" s="359"/>
      <c r="AJ102" s="359"/>
      <c r="AK102" s="360"/>
      <c r="AL102" s="62"/>
      <c r="AM102" s="361" t="n">
        <f aca="false">FALSE()</f>
        <v>0</v>
      </c>
      <c r="AN102" s="2"/>
      <c r="AO102" s="2"/>
      <c r="AP102" s="1"/>
      <c r="AQ102" s="1"/>
      <c r="AR102" s="1"/>
      <c r="AS102" s="1"/>
      <c r="AT102" s="1"/>
      <c r="AU102" s="1"/>
      <c r="AV102" s="1"/>
      <c r="AW102" s="1"/>
      <c r="AX102" s="357"/>
      <c r="AY102" s="357"/>
      <c r="AZ102" s="358"/>
    </row>
    <row r="103" s="72" customFormat="true" ht="31.25" hidden="false" customHeight="true" outlineLevel="0" collapsed="false">
      <c r="A103" s="62"/>
      <c r="B103" s="362" t="s">
        <v>142</v>
      </c>
      <c r="C103" s="362"/>
      <c r="D103" s="362"/>
      <c r="E103" s="362"/>
      <c r="F103" s="362"/>
      <c r="G103" s="362"/>
      <c r="H103" s="362"/>
      <c r="I103" s="362"/>
      <c r="J103" s="362"/>
      <c r="K103" s="362"/>
      <c r="L103" s="362"/>
      <c r="M103" s="362"/>
      <c r="N103" s="362"/>
      <c r="O103" s="362"/>
      <c r="P103" s="362"/>
      <c r="Q103" s="362"/>
      <c r="R103" s="362"/>
      <c r="S103" s="362"/>
      <c r="T103" s="362"/>
      <c r="U103" s="362"/>
      <c r="V103" s="362"/>
      <c r="W103" s="362"/>
      <c r="X103" s="362"/>
      <c r="Y103" s="362"/>
      <c r="Z103" s="362"/>
      <c r="AA103" s="362"/>
      <c r="AB103" s="362"/>
      <c r="AC103" s="362"/>
      <c r="AD103" s="362"/>
      <c r="AE103" s="362"/>
      <c r="AF103" s="362"/>
      <c r="AG103" s="362"/>
      <c r="AH103" s="362"/>
      <c r="AI103" s="362"/>
      <c r="AJ103" s="362"/>
      <c r="AK103" s="178" t="str">
        <f aca="false">IF(H7="", "", IF(AM102=1, "", IF(OR(AND(AI105="該当", AN112&gt;=2, AN116&gt;=2, AN120&gt;=2, AN124&gt;=2, AN128&gt;=3, OR(AM128=1,AM129= 1), AN136&gt;=2), AND(AI105="", AI108="該当", AN112&gt;=1, AN116&gt;=1, AN120&gt;=1, AN124&gt;=1, AN128&gt;=2, AN136&gt;=1)), "○", "×")))</f>
        <v/>
      </c>
      <c r="AL103" s="62"/>
      <c r="AM103" s="2"/>
      <c r="AN103" s="2"/>
      <c r="AO103" s="2"/>
      <c r="AP103" s="1"/>
      <c r="AQ103" s="1"/>
      <c r="AR103" s="1"/>
      <c r="AS103" s="1"/>
      <c r="AT103" s="1"/>
      <c r="AU103" s="1"/>
      <c r="AV103" s="1"/>
      <c r="AW103" s="1"/>
      <c r="AX103" s="357"/>
      <c r="AY103" s="357"/>
      <c r="AZ103" s="358"/>
    </row>
    <row r="104" s="72" customFormat="true" ht="6.65" hidden="false" customHeight="true" outlineLevel="0" collapsed="false">
      <c r="A104" s="62"/>
      <c r="B104" s="311"/>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9"/>
      <c r="AM104" s="363"/>
      <c r="AN104" s="363"/>
      <c r="AO104" s="363"/>
      <c r="AP104" s="172"/>
      <c r="AQ104" s="172"/>
      <c r="AR104" s="172"/>
      <c r="AS104" s="172"/>
      <c r="AT104" s="172"/>
      <c r="AU104" s="172"/>
      <c r="AV104" s="172"/>
      <c r="AW104" s="172"/>
      <c r="AX104" s="364"/>
      <c r="AY104" s="364"/>
      <c r="AZ104" s="358"/>
    </row>
    <row r="105" s="72" customFormat="true" ht="14" hidden="false" customHeight="true" outlineLevel="0" collapsed="false">
      <c r="A105" s="62"/>
      <c r="B105" s="365" t="s">
        <v>143</v>
      </c>
      <c r="C105" s="95"/>
      <c r="D105" s="95"/>
      <c r="E105" s="95"/>
      <c r="F105" s="95"/>
      <c r="G105" s="95"/>
      <c r="H105" s="95"/>
      <c r="I105" s="95"/>
      <c r="J105" s="95"/>
      <c r="K105" s="95"/>
      <c r="L105" s="95"/>
      <c r="M105" s="95"/>
      <c r="N105" s="95"/>
      <c r="O105" s="95"/>
      <c r="P105" s="95"/>
      <c r="Q105" s="95"/>
      <c r="R105" s="95"/>
      <c r="S105" s="95"/>
      <c r="T105" s="95"/>
      <c r="U105" s="95"/>
      <c r="V105" s="69"/>
      <c r="W105" s="95"/>
      <c r="X105" s="95"/>
      <c r="Y105" s="95"/>
      <c r="Z105" s="95"/>
      <c r="AA105" s="95"/>
      <c r="AB105" s="95"/>
      <c r="AC105" s="95"/>
      <c r="AD105" s="95"/>
      <c r="AE105" s="95"/>
      <c r="AF105" s="95"/>
      <c r="AG105" s="95"/>
      <c r="AH105" s="69"/>
      <c r="AI105" s="366" t="str">
        <f aca="false">IF(AN49&lt;&gt;0, "該当", "")</f>
        <v/>
      </c>
      <c r="AJ105" s="366"/>
      <c r="AK105" s="366"/>
      <c r="AL105" s="69"/>
      <c r="AM105" s="314"/>
      <c r="AN105" s="314"/>
      <c r="AO105" s="314"/>
      <c r="AX105" s="358"/>
      <c r="AY105" s="358"/>
      <c r="AZ105" s="358"/>
    </row>
    <row r="106" s="72" customFormat="true" ht="45" hidden="false" customHeight="true" outlineLevel="0" collapsed="false">
      <c r="A106" s="62"/>
      <c r="B106" s="227" t="s">
        <v>129</v>
      </c>
      <c r="C106" s="367" t="s">
        <v>144</v>
      </c>
      <c r="D106" s="367"/>
      <c r="E106" s="367"/>
      <c r="F106" s="367"/>
      <c r="G106" s="367"/>
      <c r="H106" s="367"/>
      <c r="I106" s="367"/>
      <c r="J106" s="367"/>
      <c r="K106" s="367"/>
      <c r="L106" s="367"/>
      <c r="M106" s="367"/>
      <c r="N106" s="367"/>
      <c r="O106" s="367"/>
      <c r="P106" s="367"/>
      <c r="Q106" s="367"/>
      <c r="R106" s="367"/>
      <c r="S106" s="367"/>
      <c r="T106" s="367"/>
      <c r="U106" s="367"/>
      <c r="V106" s="367"/>
      <c r="W106" s="367"/>
      <c r="X106" s="367"/>
      <c r="Y106" s="367"/>
      <c r="Z106" s="367"/>
      <c r="AA106" s="367"/>
      <c r="AB106" s="367"/>
      <c r="AC106" s="367"/>
      <c r="AD106" s="367"/>
      <c r="AE106" s="367"/>
      <c r="AF106" s="367"/>
      <c r="AG106" s="367"/>
      <c r="AH106" s="367"/>
      <c r="AI106" s="367"/>
      <c r="AJ106" s="367"/>
      <c r="AK106" s="367"/>
      <c r="AL106" s="69"/>
      <c r="AM106" s="314"/>
      <c r="AN106" s="314"/>
      <c r="AO106" s="314"/>
      <c r="AX106" s="358"/>
      <c r="AY106" s="358"/>
      <c r="AZ106" s="358"/>
    </row>
    <row r="107" s="72" customFormat="true" ht="6" hidden="false" customHeight="true" outlineLevel="0" collapsed="false">
      <c r="A107" s="62"/>
      <c r="B107" s="227"/>
      <c r="C107" s="368"/>
      <c r="D107" s="368"/>
      <c r="E107" s="368"/>
      <c r="F107" s="368"/>
      <c r="G107" s="368"/>
      <c r="H107" s="368"/>
      <c r="I107" s="368"/>
      <c r="J107" s="368"/>
      <c r="K107" s="368"/>
      <c r="L107" s="368"/>
      <c r="M107" s="368"/>
      <c r="N107" s="368"/>
      <c r="O107" s="368"/>
      <c r="P107" s="368"/>
      <c r="Q107" s="368"/>
      <c r="R107" s="368"/>
      <c r="S107" s="368"/>
      <c r="T107" s="368"/>
      <c r="U107" s="368"/>
      <c r="V107" s="368"/>
      <c r="W107" s="368"/>
      <c r="X107" s="368"/>
      <c r="Y107" s="368"/>
      <c r="Z107" s="368"/>
      <c r="AA107" s="368"/>
      <c r="AB107" s="368"/>
      <c r="AC107" s="368"/>
      <c r="AD107" s="368"/>
      <c r="AE107" s="368"/>
      <c r="AF107" s="368"/>
      <c r="AG107" s="368"/>
      <c r="AH107" s="368"/>
      <c r="AI107" s="368"/>
      <c r="AJ107" s="368"/>
      <c r="AK107" s="368"/>
      <c r="AL107" s="69"/>
      <c r="AM107" s="314"/>
      <c r="AN107" s="314"/>
      <c r="AO107" s="2"/>
      <c r="AX107" s="358"/>
      <c r="AY107" s="358"/>
      <c r="AZ107" s="358"/>
    </row>
    <row r="108" s="72" customFormat="true" ht="18" hidden="false" customHeight="true" outlineLevel="0" collapsed="false">
      <c r="A108" s="62"/>
      <c r="B108" s="365" t="s">
        <v>145</v>
      </c>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c r="AH108" s="95"/>
      <c r="AI108" s="369" t="str">
        <f aca="false">IF(AN47=AN49, "", "該当")</f>
        <v/>
      </c>
      <c r="AJ108" s="369"/>
      <c r="AK108" s="369"/>
      <c r="AL108" s="69"/>
      <c r="AM108" s="314"/>
      <c r="AN108" s="314"/>
      <c r="AO108" s="314"/>
      <c r="AX108" s="358"/>
      <c r="AY108" s="358"/>
      <c r="AZ108" s="358"/>
    </row>
    <row r="109" s="72" customFormat="true" ht="43.25" hidden="false" customHeight="true" outlineLevel="0" collapsed="false">
      <c r="A109" s="62"/>
      <c r="B109" s="227" t="s">
        <v>129</v>
      </c>
      <c r="C109" s="367" t="s">
        <v>146</v>
      </c>
      <c r="D109" s="367"/>
      <c r="E109" s="367"/>
      <c r="F109" s="367"/>
      <c r="G109" s="367"/>
      <c r="H109" s="367"/>
      <c r="I109" s="367"/>
      <c r="J109" s="367"/>
      <c r="K109" s="367"/>
      <c r="L109" s="367"/>
      <c r="M109" s="367"/>
      <c r="N109" s="367"/>
      <c r="O109" s="367"/>
      <c r="P109" s="367"/>
      <c r="Q109" s="367"/>
      <c r="R109" s="367"/>
      <c r="S109" s="367"/>
      <c r="T109" s="367"/>
      <c r="U109" s="367"/>
      <c r="V109" s="367"/>
      <c r="W109" s="367"/>
      <c r="X109" s="367"/>
      <c r="Y109" s="367"/>
      <c r="Z109" s="367"/>
      <c r="AA109" s="367"/>
      <c r="AB109" s="367"/>
      <c r="AC109" s="367"/>
      <c r="AD109" s="367"/>
      <c r="AE109" s="367"/>
      <c r="AF109" s="367"/>
      <c r="AG109" s="367"/>
      <c r="AH109" s="367"/>
      <c r="AI109" s="367"/>
      <c r="AJ109" s="367"/>
      <c r="AK109" s="367"/>
      <c r="AL109" s="69"/>
      <c r="AM109" s="314"/>
      <c r="AN109" s="314"/>
      <c r="AO109" s="314"/>
      <c r="AV109" s="350"/>
    </row>
    <row r="110" s="72" customFormat="true" ht="9" hidden="false" customHeight="true" outlineLevel="0" collapsed="false">
      <c r="A110" s="62"/>
      <c r="B110" s="227"/>
      <c r="C110" s="368"/>
      <c r="D110" s="368"/>
      <c r="E110" s="368"/>
      <c r="F110" s="368"/>
      <c r="G110" s="368"/>
      <c r="H110" s="368"/>
      <c r="I110" s="368"/>
      <c r="J110" s="368"/>
      <c r="K110" s="368"/>
      <c r="L110" s="368"/>
      <c r="M110" s="368"/>
      <c r="N110" s="368"/>
      <c r="O110" s="368"/>
      <c r="P110" s="368"/>
      <c r="Q110" s="368"/>
      <c r="R110" s="368"/>
      <c r="S110" s="368"/>
      <c r="T110" s="368"/>
      <c r="U110" s="368"/>
      <c r="V110" s="368"/>
      <c r="W110" s="368"/>
      <c r="X110" s="368"/>
      <c r="Y110" s="368"/>
      <c r="Z110" s="368"/>
      <c r="AA110" s="368"/>
      <c r="AB110" s="368"/>
      <c r="AC110" s="368"/>
      <c r="AD110" s="368"/>
      <c r="AE110" s="368"/>
      <c r="AF110" s="368"/>
      <c r="AG110" s="368"/>
      <c r="AH110" s="368"/>
      <c r="AI110" s="368"/>
      <c r="AJ110" s="368"/>
      <c r="AK110" s="368"/>
      <c r="AL110" s="69"/>
      <c r="AM110" s="314"/>
      <c r="AN110" s="314"/>
      <c r="AO110" s="314"/>
    </row>
    <row r="111" s="72" customFormat="true" ht="18" hidden="false" customHeight="true" outlineLevel="0" collapsed="false">
      <c r="A111" s="62"/>
      <c r="B111" s="370" t="s">
        <v>147</v>
      </c>
      <c r="C111" s="370"/>
      <c r="D111" s="370"/>
      <c r="E111" s="370"/>
      <c r="F111" s="371" t="s">
        <v>148</v>
      </c>
      <c r="G111" s="371"/>
      <c r="H111" s="371"/>
      <c r="I111" s="371"/>
      <c r="J111" s="371"/>
      <c r="K111" s="371"/>
      <c r="L111" s="371"/>
      <c r="M111" s="371"/>
      <c r="N111" s="371"/>
      <c r="O111" s="371"/>
      <c r="P111" s="371"/>
      <c r="Q111" s="371"/>
      <c r="R111" s="371"/>
      <c r="S111" s="371"/>
      <c r="T111" s="371"/>
      <c r="U111" s="371"/>
      <c r="V111" s="371"/>
      <c r="W111" s="371"/>
      <c r="X111" s="371"/>
      <c r="Y111" s="371"/>
      <c r="Z111" s="371"/>
      <c r="AA111" s="371"/>
      <c r="AB111" s="371"/>
      <c r="AC111" s="371"/>
      <c r="AD111" s="371"/>
      <c r="AE111" s="371"/>
      <c r="AF111" s="371"/>
      <c r="AG111" s="371"/>
      <c r="AH111" s="371"/>
      <c r="AI111" s="371"/>
      <c r="AJ111" s="371"/>
      <c r="AK111" s="371"/>
      <c r="AL111" s="69"/>
      <c r="AM111" s="372"/>
      <c r="AN111" s="372"/>
      <c r="AO111" s="373"/>
      <c r="AP111" s="323"/>
      <c r="AQ111" s="323"/>
      <c r="AR111" s="323"/>
      <c r="AS111" s="323"/>
      <c r="AT111" s="323"/>
      <c r="AU111" s="323"/>
      <c r="AV111" s="323"/>
      <c r="AW111" s="323"/>
      <c r="AX111" s="323"/>
      <c r="AY111" s="323"/>
      <c r="AZ111" s="323"/>
    </row>
    <row r="112" s="72" customFormat="true" ht="18" hidden="false" customHeight="true" outlineLevel="0" collapsed="false">
      <c r="A112" s="62"/>
      <c r="B112" s="374" t="s">
        <v>149</v>
      </c>
      <c r="C112" s="374"/>
      <c r="D112" s="374"/>
      <c r="E112" s="374"/>
      <c r="F112" s="294"/>
      <c r="G112" s="375" t="s">
        <v>150</v>
      </c>
      <c r="H112" s="375"/>
      <c r="I112" s="375"/>
      <c r="J112" s="375"/>
      <c r="K112" s="375"/>
      <c r="L112" s="375"/>
      <c r="M112" s="375"/>
      <c r="N112" s="375"/>
      <c r="O112" s="375"/>
      <c r="P112" s="375"/>
      <c r="Q112" s="375"/>
      <c r="R112" s="375"/>
      <c r="S112" s="375"/>
      <c r="T112" s="375"/>
      <c r="U112" s="375"/>
      <c r="V112" s="375"/>
      <c r="W112" s="375"/>
      <c r="X112" s="375"/>
      <c r="Y112" s="375"/>
      <c r="Z112" s="375"/>
      <c r="AA112" s="375"/>
      <c r="AB112" s="375"/>
      <c r="AC112" s="375"/>
      <c r="AD112" s="375"/>
      <c r="AE112" s="375"/>
      <c r="AF112" s="375"/>
      <c r="AG112" s="375"/>
      <c r="AH112" s="375"/>
      <c r="AI112" s="375"/>
      <c r="AJ112" s="375"/>
      <c r="AK112" s="375"/>
      <c r="AL112" s="69"/>
      <c r="AM112" s="297" t="n">
        <f aca="false">FALSE()</f>
        <v>0</v>
      </c>
      <c r="AN112" s="297" t="n">
        <f aca="false">COUNTIF(AM112:AM115, 1)</f>
        <v>0</v>
      </c>
      <c r="AO112" s="349"/>
      <c r="AP112" s="376"/>
      <c r="AQ112" s="377" t="str">
        <f aca="false">IF(AI105="該当",  "！この区分（４項目）から２つ以上の取組が選択されていません。",  "！この区分（４項目）から１つ以上の取組が選択されていません。")</f>
        <v>！この区分（４項目）から１つ以上の取組が選択されていません。</v>
      </c>
      <c r="AR112" s="377"/>
      <c r="AS112" s="377"/>
      <c r="AT112" s="377"/>
      <c r="AU112" s="377"/>
      <c r="AV112" s="377"/>
      <c r="AW112" s="377"/>
      <c r="AX112" s="377"/>
      <c r="AY112" s="377"/>
      <c r="AZ112" s="377"/>
      <c r="BA112" s="377"/>
      <c r="BB112" s="377"/>
      <c r="BC112" s="377"/>
      <c r="BD112" s="377"/>
      <c r="BE112" s="377"/>
    </row>
    <row r="113" s="72" customFormat="true" ht="18" hidden="false" customHeight="true" outlineLevel="0" collapsed="false">
      <c r="A113" s="62"/>
      <c r="B113" s="374"/>
      <c r="C113" s="374"/>
      <c r="D113" s="374"/>
      <c r="E113" s="374"/>
      <c r="F113" s="378"/>
      <c r="G113" s="379" t="s">
        <v>151</v>
      </c>
      <c r="H113" s="379"/>
      <c r="I113" s="379"/>
      <c r="J113" s="379"/>
      <c r="K113" s="379"/>
      <c r="L113" s="379"/>
      <c r="M113" s="379"/>
      <c r="N113" s="379"/>
      <c r="O113" s="379"/>
      <c r="P113" s="379"/>
      <c r="Q113" s="379"/>
      <c r="R113" s="379"/>
      <c r="S113" s="379"/>
      <c r="T113" s="379"/>
      <c r="U113" s="379"/>
      <c r="V113" s="379"/>
      <c r="W113" s="379"/>
      <c r="X113" s="379"/>
      <c r="Y113" s="379"/>
      <c r="Z113" s="379"/>
      <c r="AA113" s="379"/>
      <c r="AB113" s="379"/>
      <c r="AC113" s="379"/>
      <c r="AD113" s="379"/>
      <c r="AE113" s="379"/>
      <c r="AF113" s="379"/>
      <c r="AG113" s="379"/>
      <c r="AH113" s="379"/>
      <c r="AI113" s="379"/>
      <c r="AJ113" s="379"/>
      <c r="AK113" s="380"/>
      <c r="AL113" s="69"/>
      <c r="AM113" s="297" t="n">
        <f aca="false">FALSE()</f>
        <v>0</v>
      </c>
      <c r="AN113" s="297"/>
      <c r="AO113" s="349"/>
      <c r="AP113" s="376"/>
      <c r="AQ113" s="377"/>
      <c r="AR113" s="377"/>
      <c r="AS113" s="377"/>
      <c r="AT113" s="377"/>
      <c r="AU113" s="377"/>
      <c r="AV113" s="377"/>
      <c r="AW113" s="377"/>
      <c r="AX113" s="377"/>
      <c r="AY113" s="377"/>
      <c r="AZ113" s="377"/>
      <c r="BA113" s="377"/>
      <c r="BB113" s="377"/>
      <c r="BC113" s="377"/>
      <c r="BD113" s="377"/>
      <c r="BE113" s="377"/>
    </row>
    <row r="114" s="72" customFormat="true" ht="18" hidden="false" customHeight="true" outlineLevel="0" collapsed="false">
      <c r="A114" s="62"/>
      <c r="B114" s="374"/>
      <c r="C114" s="374"/>
      <c r="D114" s="374"/>
      <c r="E114" s="374"/>
      <c r="F114" s="378"/>
      <c r="G114" s="381" t="s">
        <v>152</v>
      </c>
      <c r="H114" s="381"/>
      <c r="I114" s="381"/>
      <c r="J114" s="381"/>
      <c r="K114" s="381"/>
      <c r="L114" s="381"/>
      <c r="M114" s="381"/>
      <c r="N114" s="381"/>
      <c r="O114" s="381"/>
      <c r="P114" s="381"/>
      <c r="Q114" s="381"/>
      <c r="R114" s="381"/>
      <c r="S114" s="381"/>
      <c r="T114" s="381"/>
      <c r="U114" s="381"/>
      <c r="V114" s="381"/>
      <c r="W114" s="381"/>
      <c r="X114" s="381"/>
      <c r="Y114" s="381"/>
      <c r="Z114" s="381"/>
      <c r="AA114" s="381"/>
      <c r="AB114" s="381"/>
      <c r="AC114" s="381"/>
      <c r="AD114" s="381"/>
      <c r="AE114" s="381"/>
      <c r="AF114" s="381"/>
      <c r="AG114" s="381"/>
      <c r="AH114" s="381"/>
      <c r="AI114" s="381"/>
      <c r="AJ114" s="381"/>
      <c r="AK114" s="381"/>
      <c r="AL114" s="69"/>
      <c r="AM114" s="297" t="n">
        <f aca="false">FALSE()</f>
        <v>0</v>
      </c>
      <c r="AN114" s="297"/>
      <c r="AO114" s="349"/>
      <c r="AP114" s="376"/>
      <c r="AQ114" s="377"/>
      <c r="AR114" s="377"/>
      <c r="AS114" s="377"/>
      <c r="AT114" s="377"/>
      <c r="AU114" s="377"/>
      <c r="AV114" s="377"/>
      <c r="AW114" s="377"/>
      <c r="AX114" s="377"/>
      <c r="AY114" s="377"/>
      <c r="AZ114" s="377"/>
      <c r="BA114" s="377"/>
      <c r="BB114" s="377"/>
      <c r="BC114" s="377"/>
      <c r="BD114" s="377"/>
      <c r="BE114" s="377"/>
    </row>
    <row r="115" s="72" customFormat="true" ht="15.65" hidden="false" customHeight="true" outlineLevel="0" collapsed="false">
      <c r="A115" s="62"/>
      <c r="B115" s="374"/>
      <c r="C115" s="374"/>
      <c r="D115" s="374"/>
      <c r="E115" s="374"/>
      <c r="F115" s="298"/>
      <c r="G115" s="382" t="s">
        <v>153</v>
      </c>
      <c r="H115" s="382"/>
      <c r="I115" s="382"/>
      <c r="J115" s="382"/>
      <c r="K115" s="382"/>
      <c r="L115" s="382"/>
      <c r="M115" s="382"/>
      <c r="N115" s="382"/>
      <c r="O115" s="382"/>
      <c r="P115" s="382"/>
      <c r="Q115" s="382"/>
      <c r="R115" s="382"/>
      <c r="S115" s="382"/>
      <c r="T115" s="382"/>
      <c r="U115" s="382"/>
      <c r="V115" s="382"/>
      <c r="W115" s="382"/>
      <c r="X115" s="382"/>
      <c r="Y115" s="382"/>
      <c r="Z115" s="382"/>
      <c r="AA115" s="382"/>
      <c r="AB115" s="382"/>
      <c r="AC115" s="382"/>
      <c r="AD115" s="382"/>
      <c r="AE115" s="382"/>
      <c r="AF115" s="382"/>
      <c r="AG115" s="382"/>
      <c r="AH115" s="382"/>
      <c r="AI115" s="382"/>
      <c r="AJ115" s="382"/>
      <c r="AK115" s="383"/>
      <c r="AL115" s="69"/>
      <c r="AM115" s="297" t="n">
        <f aca="false">FALSE()</f>
        <v>0</v>
      </c>
      <c r="AN115" s="297"/>
      <c r="AO115" s="349"/>
      <c r="AP115" s="376"/>
      <c r="AQ115" s="377"/>
      <c r="AR115" s="377"/>
      <c r="AS115" s="377"/>
      <c r="AT115" s="377"/>
      <c r="AU115" s="377"/>
      <c r="AV115" s="377"/>
      <c r="AW115" s="377"/>
      <c r="AX115" s="377"/>
      <c r="AY115" s="377"/>
      <c r="AZ115" s="377"/>
      <c r="BA115" s="377"/>
      <c r="BB115" s="377"/>
      <c r="BC115" s="377"/>
      <c r="BD115" s="377"/>
      <c r="BE115" s="377"/>
    </row>
    <row r="116" s="72" customFormat="true" ht="29" hidden="false" customHeight="true" outlineLevel="0" collapsed="false">
      <c r="A116" s="62"/>
      <c r="B116" s="374" t="s">
        <v>154</v>
      </c>
      <c r="C116" s="374"/>
      <c r="D116" s="374"/>
      <c r="E116" s="374"/>
      <c r="F116" s="384"/>
      <c r="G116" s="385" t="s">
        <v>155</v>
      </c>
      <c r="H116" s="385"/>
      <c r="I116" s="385"/>
      <c r="J116" s="385"/>
      <c r="K116" s="385"/>
      <c r="L116" s="385"/>
      <c r="M116" s="385"/>
      <c r="N116" s="385"/>
      <c r="O116" s="385"/>
      <c r="P116" s="385"/>
      <c r="Q116" s="385"/>
      <c r="R116" s="385"/>
      <c r="S116" s="385"/>
      <c r="T116" s="385"/>
      <c r="U116" s="385"/>
      <c r="V116" s="385"/>
      <c r="W116" s="385"/>
      <c r="X116" s="385"/>
      <c r="Y116" s="385"/>
      <c r="Z116" s="385"/>
      <c r="AA116" s="385"/>
      <c r="AB116" s="385"/>
      <c r="AC116" s="385"/>
      <c r="AD116" s="385"/>
      <c r="AE116" s="385"/>
      <c r="AF116" s="385"/>
      <c r="AG116" s="385"/>
      <c r="AH116" s="385"/>
      <c r="AI116" s="385"/>
      <c r="AJ116" s="385"/>
      <c r="AK116" s="385"/>
      <c r="AL116" s="69"/>
      <c r="AM116" s="297" t="n">
        <f aca="false">FALSE()</f>
        <v>0</v>
      </c>
      <c r="AN116" s="297" t="n">
        <f aca="false">COUNTIF(AM116:AM119, 1)</f>
        <v>0</v>
      </c>
      <c r="AO116" s="349"/>
      <c r="AP116" s="376"/>
      <c r="AQ116" s="377" t="str">
        <f aca="false">IF(AI105="該当", "！この区分（４項目）から２つ以上の取組が選択されていません。",  "！この区分（４項目）から１つ以上の取組が選択されていません。")</f>
        <v>！この区分（４項目）から１つ以上の取組が選択されていません。</v>
      </c>
      <c r="AR116" s="377"/>
      <c r="AS116" s="377"/>
      <c r="AT116" s="377"/>
      <c r="AU116" s="377"/>
      <c r="AV116" s="377"/>
      <c r="AW116" s="377"/>
      <c r="AX116" s="377"/>
      <c r="AY116" s="377"/>
      <c r="AZ116" s="377"/>
      <c r="BA116" s="377"/>
      <c r="BB116" s="377"/>
      <c r="BC116" s="377"/>
      <c r="BD116" s="377"/>
      <c r="BE116" s="377"/>
    </row>
    <row r="117" s="72" customFormat="true" ht="18" hidden="false" customHeight="true" outlineLevel="0" collapsed="false">
      <c r="A117" s="62"/>
      <c r="B117" s="374"/>
      <c r="C117" s="374"/>
      <c r="D117" s="374"/>
      <c r="E117" s="374"/>
      <c r="F117" s="378"/>
      <c r="G117" s="379" t="s">
        <v>156</v>
      </c>
      <c r="H117" s="379"/>
      <c r="I117" s="379"/>
      <c r="J117" s="379"/>
      <c r="K117" s="379"/>
      <c r="L117" s="379"/>
      <c r="M117" s="379"/>
      <c r="N117" s="379"/>
      <c r="O117" s="379"/>
      <c r="P117" s="379"/>
      <c r="Q117" s="379"/>
      <c r="R117" s="379"/>
      <c r="S117" s="379"/>
      <c r="T117" s="379"/>
      <c r="U117" s="379"/>
      <c r="V117" s="379"/>
      <c r="W117" s="379"/>
      <c r="X117" s="379"/>
      <c r="Y117" s="379"/>
      <c r="Z117" s="379"/>
      <c r="AA117" s="379"/>
      <c r="AB117" s="379"/>
      <c r="AC117" s="379"/>
      <c r="AD117" s="379"/>
      <c r="AE117" s="379"/>
      <c r="AF117" s="379"/>
      <c r="AG117" s="379"/>
      <c r="AH117" s="379"/>
      <c r="AI117" s="379"/>
      <c r="AJ117" s="379"/>
      <c r="AK117" s="386"/>
      <c r="AL117" s="69"/>
      <c r="AM117" s="297" t="n">
        <f aca="false">FALSE()</f>
        <v>0</v>
      </c>
      <c r="AN117" s="297"/>
      <c r="AO117" s="349"/>
      <c r="AP117" s="376"/>
      <c r="AQ117" s="377"/>
      <c r="AR117" s="377"/>
      <c r="AS117" s="377"/>
      <c r="AT117" s="377"/>
      <c r="AU117" s="377"/>
      <c r="AV117" s="377"/>
      <c r="AW117" s="377"/>
      <c r="AX117" s="377"/>
      <c r="AY117" s="377"/>
      <c r="AZ117" s="377"/>
      <c r="BA117" s="377"/>
      <c r="BB117" s="377"/>
      <c r="BC117" s="377"/>
      <c r="BD117" s="377"/>
      <c r="BE117" s="377"/>
    </row>
    <row r="118" s="72" customFormat="true" ht="18" hidden="false" customHeight="true" outlineLevel="0" collapsed="false">
      <c r="A118" s="62"/>
      <c r="B118" s="374"/>
      <c r="C118" s="374"/>
      <c r="D118" s="374"/>
      <c r="E118" s="374"/>
      <c r="F118" s="378"/>
      <c r="G118" s="379" t="s">
        <v>157</v>
      </c>
      <c r="H118" s="379"/>
      <c r="I118" s="379"/>
      <c r="J118" s="379"/>
      <c r="K118" s="379"/>
      <c r="L118" s="379"/>
      <c r="M118" s="379"/>
      <c r="N118" s="379"/>
      <c r="O118" s="379"/>
      <c r="P118" s="379"/>
      <c r="Q118" s="379"/>
      <c r="R118" s="379"/>
      <c r="S118" s="379"/>
      <c r="T118" s="379"/>
      <c r="U118" s="379"/>
      <c r="V118" s="379"/>
      <c r="W118" s="379"/>
      <c r="X118" s="379"/>
      <c r="Y118" s="379"/>
      <c r="Z118" s="379"/>
      <c r="AA118" s="379"/>
      <c r="AB118" s="379"/>
      <c r="AC118" s="379"/>
      <c r="AD118" s="379"/>
      <c r="AE118" s="379"/>
      <c r="AF118" s="379"/>
      <c r="AG118" s="379"/>
      <c r="AH118" s="379"/>
      <c r="AI118" s="379"/>
      <c r="AJ118" s="379"/>
      <c r="AK118" s="380"/>
      <c r="AL118" s="69"/>
      <c r="AM118" s="297" t="n">
        <f aca="false">FALSE()</f>
        <v>0</v>
      </c>
      <c r="AN118" s="297"/>
      <c r="AO118" s="349"/>
      <c r="AP118" s="376"/>
      <c r="AQ118" s="377"/>
      <c r="AR118" s="377"/>
      <c r="AS118" s="377"/>
      <c r="AT118" s="377"/>
      <c r="AU118" s="377"/>
      <c r="AV118" s="377"/>
      <c r="AW118" s="377"/>
      <c r="AX118" s="377"/>
      <c r="AY118" s="377"/>
      <c r="AZ118" s="377"/>
      <c r="BA118" s="377"/>
      <c r="BB118" s="377"/>
      <c r="BC118" s="377"/>
      <c r="BD118" s="377"/>
      <c r="BE118" s="377"/>
    </row>
    <row r="119" s="72" customFormat="true" ht="18" hidden="false" customHeight="true" outlineLevel="0" collapsed="false">
      <c r="A119" s="62"/>
      <c r="B119" s="374"/>
      <c r="C119" s="374"/>
      <c r="D119" s="374"/>
      <c r="E119" s="374"/>
      <c r="F119" s="387"/>
      <c r="G119" s="388" t="s">
        <v>158</v>
      </c>
      <c r="H119" s="388"/>
      <c r="I119" s="388"/>
      <c r="J119" s="388"/>
      <c r="K119" s="388"/>
      <c r="L119" s="388"/>
      <c r="M119" s="388"/>
      <c r="N119" s="388"/>
      <c r="O119" s="388"/>
      <c r="P119" s="388"/>
      <c r="Q119" s="388"/>
      <c r="R119" s="388"/>
      <c r="S119" s="388"/>
      <c r="T119" s="388"/>
      <c r="U119" s="388"/>
      <c r="V119" s="388"/>
      <c r="W119" s="388"/>
      <c r="X119" s="388"/>
      <c r="Y119" s="388"/>
      <c r="Z119" s="388"/>
      <c r="AA119" s="388"/>
      <c r="AB119" s="388"/>
      <c r="AC119" s="388"/>
      <c r="AD119" s="388"/>
      <c r="AE119" s="388"/>
      <c r="AF119" s="388"/>
      <c r="AG119" s="388"/>
      <c r="AH119" s="388"/>
      <c r="AI119" s="388"/>
      <c r="AJ119" s="388"/>
      <c r="AK119" s="388"/>
      <c r="AL119" s="69"/>
      <c r="AM119" s="297" t="n">
        <f aca="false">FALSE()</f>
        <v>0</v>
      </c>
      <c r="AN119" s="297"/>
      <c r="AO119" s="349"/>
      <c r="AP119" s="376"/>
      <c r="AQ119" s="377"/>
      <c r="AR119" s="377"/>
      <c r="AS119" s="377"/>
      <c r="AT119" s="377"/>
      <c r="AU119" s="377"/>
      <c r="AV119" s="377"/>
      <c r="AW119" s="377"/>
      <c r="AX119" s="377"/>
      <c r="AY119" s="377"/>
      <c r="AZ119" s="377"/>
      <c r="BA119" s="377"/>
      <c r="BB119" s="377"/>
      <c r="BC119" s="377"/>
      <c r="BD119" s="377"/>
      <c r="BE119" s="377"/>
    </row>
    <row r="120" s="72" customFormat="true" ht="21.65" hidden="false" customHeight="true" outlineLevel="0" collapsed="false">
      <c r="A120" s="62"/>
      <c r="B120" s="374" t="s">
        <v>159</v>
      </c>
      <c r="C120" s="374"/>
      <c r="D120" s="374"/>
      <c r="E120" s="374"/>
      <c r="F120" s="389"/>
      <c r="G120" s="390" t="s">
        <v>160</v>
      </c>
      <c r="H120" s="390"/>
      <c r="I120" s="390"/>
      <c r="J120" s="390"/>
      <c r="K120" s="390"/>
      <c r="L120" s="390"/>
      <c r="M120" s="390"/>
      <c r="N120" s="390"/>
      <c r="O120" s="390"/>
      <c r="P120" s="390"/>
      <c r="Q120" s="390"/>
      <c r="R120" s="390"/>
      <c r="S120" s="390"/>
      <c r="T120" s="390"/>
      <c r="U120" s="390"/>
      <c r="V120" s="390"/>
      <c r="W120" s="390"/>
      <c r="X120" s="390"/>
      <c r="Y120" s="390"/>
      <c r="Z120" s="390"/>
      <c r="AA120" s="390"/>
      <c r="AB120" s="390"/>
      <c r="AC120" s="390"/>
      <c r="AD120" s="390"/>
      <c r="AE120" s="390"/>
      <c r="AF120" s="390"/>
      <c r="AG120" s="390"/>
      <c r="AH120" s="390"/>
      <c r="AI120" s="390"/>
      <c r="AJ120" s="390"/>
      <c r="AK120" s="386"/>
      <c r="AL120" s="69"/>
      <c r="AM120" s="297" t="n">
        <f aca="false">FALSE()</f>
        <v>0</v>
      </c>
      <c r="AN120" s="297" t="n">
        <f aca="false">COUNTIF(AM120:AM123, 1)</f>
        <v>0</v>
      </c>
      <c r="AO120" s="349"/>
      <c r="AP120" s="376"/>
      <c r="AQ120" s="377" t="str">
        <f aca="false">IF(AI105="該当", "！この区分（４項目）から２つ以上の取組が選択されていません。",  "！この区分（４項目）から１つ以上の取組が選択されていません。")</f>
        <v>！この区分（４項目）から１つ以上の取組が選択されていません。</v>
      </c>
      <c r="AR120" s="377"/>
      <c r="AS120" s="377"/>
      <c r="AT120" s="377"/>
      <c r="AU120" s="377"/>
      <c r="AV120" s="377"/>
      <c r="AW120" s="377"/>
      <c r="AX120" s="377"/>
      <c r="AY120" s="377"/>
      <c r="AZ120" s="377"/>
      <c r="BA120" s="377"/>
      <c r="BB120" s="377"/>
      <c r="BC120" s="377"/>
      <c r="BD120" s="377"/>
      <c r="BE120" s="377"/>
    </row>
    <row r="121" s="72" customFormat="true" ht="21.65" hidden="false" customHeight="true" outlineLevel="0" collapsed="false">
      <c r="A121" s="62"/>
      <c r="B121" s="374"/>
      <c r="C121" s="374"/>
      <c r="D121" s="374"/>
      <c r="E121" s="374"/>
      <c r="F121" s="378"/>
      <c r="G121" s="381" t="s">
        <v>161</v>
      </c>
      <c r="H121" s="381"/>
      <c r="I121" s="381"/>
      <c r="J121" s="381"/>
      <c r="K121" s="381"/>
      <c r="L121" s="381"/>
      <c r="M121" s="381"/>
      <c r="N121" s="381"/>
      <c r="O121" s="381"/>
      <c r="P121" s="381"/>
      <c r="Q121" s="381"/>
      <c r="R121" s="381"/>
      <c r="S121" s="381"/>
      <c r="T121" s="381"/>
      <c r="U121" s="381"/>
      <c r="V121" s="381"/>
      <c r="W121" s="381"/>
      <c r="X121" s="381"/>
      <c r="Y121" s="381"/>
      <c r="Z121" s="381"/>
      <c r="AA121" s="381"/>
      <c r="AB121" s="381"/>
      <c r="AC121" s="381"/>
      <c r="AD121" s="381"/>
      <c r="AE121" s="381"/>
      <c r="AF121" s="381"/>
      <c r="AG121" s="381"/>
      <c r="AH121" s="381"/>
      <c r="AI121" s="381"/>
      <c r="AJ121" s="381"/>
      <c r="AK121" s="381"/>
      <c r="AL121" s="69"/>
      <c r="AM121" s="297" t="n">
        <f aca="false">FALSE()</f>
        <v>0</v>
      </c>
      <c r="AN121" s="297"/>
      <c r="AO121" s="349"/>
      <c r="AP121" s="376"/>
      <c r="AQ121" s="377"/>
      <c r="AR121" s="377"/>
      <c r="AS121" s="377"/>
      <c r="AT121" s="377"/>
      <c r="AU121" s="377"/>
      <c r="AV121" s="377"/>
      <c r="AW121" s="377"/>
      <c r="AX121" s="377"/>
      <c r="AY121" s="377"/>
      <c r="AZ121" s="377"/>
      <c r="BA121" s="377"/>
      <c r="BB121" s="377"/>
      <c r="BC121" s="377"/>
      <c r="BD121" s="377"/>
      <c r="BE121" s="377"/>
    </row>
    <row r="122" s="72" customFormat="true" ht="23.4" hidden="false" customHeight="true" outlineLevel="0" collapsed="false">
      <c r="A122" s="62"/>
      <c r="B122" s="374"/>
      <c r="C122" s="374"/>
      <c r="D122" s="374"/>
      <c r="E122" s="374"/>
      <c r="F122" s="378"/>
      <c r="G122" s="381" t="s">
        <v>162</v>
      </c>
      <c r="H122" s="381"/>
      <c r="I122" s="381"/>
      <c r="J122" s="381"/>
      <c r="K122" s="381"/>
      <c r="L122" s="381"/>
      <c r="M122" s="381"/>
      <c r="N122" s="381"/>
      <c r="O122" s="381"/>
      <c r="P122" s="381"/>
      <c r="Q122" s="381"/>
      <c r="R122" s="381"/>
      <c r="S122" s="381"/>
      <c r="T122" s="381"/>
      <c r="U122" s="381"/>
      <c r="V122" s="381"/>
      <c r="W122" s="381"/>
      <c r="X122" s="381"/>
      <c r="Y122" s="381"/>
      <c r="Z122" s="381"/>
      <c r="AA122" s="381"/>
      <c r="AB122" s="381"/>
      <c r="AC122" s="381"/>
      <c r="AD122" s="381"/>
      <c r="AE122" s="381"/>
      <c r="AF122" s="381"/>
      <c r="AG122" s="381"/>
      <c r="AH122" s="381"/>
      <c r="AI122" s="381"/>
      <c r="AJ122" s="381"/>
      <c r="AK122" s="381"/>
      <c r="AL122" s="69"/>
      <c r="AM122" s="297" t="n">
        <f aca="false">FALSE()</f>
        <v>0</v>
      </c>
      <c r="AN122" s="297"/>
      <c r="AO122" s="349"/>
      <c r="AP122" s="376"/>
      <c r="AQ122" s="377"/>
      <c r="AR122" s="377"/>
      <c r="AS122" s="377"/>
      <c r="AT122" s="377"/>
      <c r="AU122" s="377"/>
      <c r="AV122" s="377"/>
      <c r="AW122" s="377"/>
      <c r="AX122" s="377"/>
      <c r="AY122" s="377"/>
      <c r="AZ122" s="377"/>
      <c r="BA122" s="377"/>
      <c r="BB122" s="377"/>
      <c r="BC122" s="377"/>
      <c r="BD122" s="377"/>
      <c r="BE122" s="377"/>
    </row>
    <row r="123" s="72" customFormat="true" ht="18" hidden="false" customHeight="true" outlineLevel="0" collapsed="false">
      <c r="A123" s="62"/>
      <c r="B123" s="374"/>
      <c r="C123" s="374"/>
      <c r="D123" s="374"/>
      <c r="E123" s="374"/>
      <c r="F123" s="298"/>
      <c r="G123" s="391" t="s">
        <v>163</v>
      </c>
      <c r="H123" s="391"/>
      <c r="I123" s="391"/>
      <c r="J123" s="391"/>
      <c r="K123" s="391"/>
      <c r="L123" s="391"/>
      <c r="M123" s="391"/>
      <c r="N123" s="391"/>
      <c r="O123" s="391"/>
      <c r="P123" s="391"/>
      <c r="Q123" s="391"/>
      <c r="R123" s="391"/>
      <c r="S123" s="391"/>
      <c r="T123" s="391"/>
      <c r="U123" s="391"/>
      <c r="V123" s="391"/>
      <c r="W123" s="391"/>
      <c r="X123" s="391"/>
      <c r="Y123" s="391"/>
      <c r="Z123" s="391"/>
      <c r="AA123" s="391"/>
      <c r="AB123" s="391"/>
      <c r="AC123" s="391"/>
      <c r="AD123" s="391"/>
      <c r="AE123" s="391"/>
      <c r="AF123" s="391"/>
      <c r="AG123" s="391"/>
      <c r="AH123" s="391"/>
      <c r="AI123" s="391"/>
      <c r="AJ123" s="391"/>
      <c r="AK123" s="391"/>
      <c r="AL123" s="69"/>
      <c r="AM123" s="297" t="n">
        <f aca="false">FALSE()</f>
        <v>0</v>
      </c>
      <c r="AN123" s="297"/>
      <c r="AO123" s="349"/>
      <c r="AP123" s="376"/>
      <c r="AQ123" s="377"/>
      <c r="AR123" s="377"/>
      <c r="AS123" s="377"/>
      <c r="AT123" s="377"/>
      <c r="AU123" s="377"/>
      <c r="AV123" s="377"/>
      <c r="AW123" s="377"/>
      <c r="AX123" s="377"/>
      <c r="AY123" s="377"/>
      <c r="AZ123" s="377"/>
      <c r="BA123" s="377"/>
      <c r="BB123" s="377"/>
      <c r="BC123" s="377"/>
      <c r="BD123" s="377"/>
      <c r="BE123" s="377"/>
    </row>
    <row r="124" s="72" customFormat="true" ht="18" hidden="false" customHeight="true" outlineLevel="0" collapsed="false">
      <c r="A124" s="62"/>
      <c r="B124" s="374" t="s">
        <v>164</v>
      </c>
      <c r="C124" s="374"/>
      <c r="D124" s="374"/>
      <c r="E124" s="374"/>
      <c r="F124" s="384"/>
      <c r="G124" s="385" t="s">
        <v>165</v>
      </c>
      <c r="H124" s="385"/>
      <c r="I124" s="385"/>
      <c r="J124" s="385"/>
      <c r="K124" s="385"/>
      <c r="L124" s="385"/>
      <c r="M124" s="385"/>
      <c r="N124" s="385"/>
      <c r="O124" s="385"/>
      <c r="P124" s="385"/>
      <c r="Q124" s="385"/>
      <c r="R124" s="385"/>
      <c r="S124" s="385"/>
      <c r="T124" s="385"/>
      <c r="U124" s="385"/>
      <c r="V124" s="385"/>
      <c r="W124" s="385"/>
      <c r="X124" s="385"/>
      <c r="Y124" s="385"/>
      <c r="Z124" s="385"/>
      <c r="AA124" s="385"/>
      <c r="AB124" s="385"/>
      <c r="AC124" s="385"/>
      <c r="AD124" s="385"/>
      <c r="AE124" s="385"/>
      <c r="AF124" s="385"/>
      <c r="AG124" s="385"/>
      <c r="AH124" s="385"/>
      <c r="AI124" s="385"/>
      <c r="AJ124" s="385"/>
      <c r="AK124" s="385"/>
      <c r="AL124" s="62"/>
      <c r="AM124" s="297" t="n">
        <f aca="false">FALSE()</f>
        <v>0</v>
      </c>
      <c r="AN124" s="297" t="n">
        <f aca="false">COUNTIF(AM124:AM127, 1)</f>
        <v>0</v>
      </c>
      <c r="AO124" s="349"/>
      <c r="AP124" s="376"/>
      <c r="AQ124" s="377" t="str">
        <f aca="false">IF(AI105="該当", "！この区分（４項目）から２つ以上の取組が選択されていません。",  "！この区分（４項目）から１つ以上の取組が選択されていません。")</f>
        <v>！この区分（４項目）から１つ以上の取組が選択されていません。</v>
      </c>
      <c r="AR124" s="377"/>
      <c r="AS124" s="377"/>
      <c r="AT124" s="377"/>
      <c r="AU124" s="377"/>
      <c r="AV124" s="377"/>
      <c r="AW124" s="377"/>
      <c r="AX124" s="377"/>
      <c r="AY124" s="377"/>
      <c r="AZ124" s="377"/>
      <c r="BA124" s="377"/>
      <c r="BB124" s="377"/>
      <c r="BC124" s="377"/>
      <c r="BD124" s="377"/>
      <c r="BE124" s="377"/>
    </row>
    <row r="125" s="72" customFormat="true" ht="18" hidden="false" customHeight="true" outlineLevel="0" collapsed="false">
      <c r="A125" s="62"/>
      <c r="B125" s="374"/>
      <c r="C125" s="374"/>
      <c r="D125" s="374"/>
      <c r="E125" s="374"/>
      <c r="F125" s="378"/>
      <c r="G125" s="392" t="s">
        <v>166</v>
      </c>
      <c r="H125" s="392"/>
      <c r="I125" s="392"/>
      <c r="J125" s="392"/>
      <c r="K125" s="392"/>
      <c r="L125" s="392"/>
      <c r="M125" s="392"/>
      <c r="N125" s="392"/>
      <c r="O125" s="392"/>
      <c r="P125" s="392"/>
      <c r="Q125" s="392"/>
      <c r="R125" s="392"/>
      <c r="S125" s="392"/>
      <c r="T125" s="392"/>
      <c r="U125" s="392"/>
      <c r="V125" s="392"/>
      <c r="W125" s="392"/>
      <c r="X125" s="392"/>
      <c r="Y125" s="392"/>
      <c r="Z125" s="392"/>
      <c r="AA125" s="392"/>
      <c r="AB125" s="392"/>
      <c r="AC125" s="392"/>
      <c r="AD125" s="392"/>
      <c r="AE125" s="392"/>
      <c r="AF125" s="392"/>
      <c r="AG125" s="392"/>
      <c r="AH125" s="392"/>
      <c r="AI125" s="392"/>
      <c r="AJ125" s="392"/>
      <c r="AK125" s="392"/>
      <c r="AL125" s="69"/>
      <c r="AM125" s="297" t="n">
        <f aca="false">FALSE()</f>
        <v>0</v>
      </c>
      <c r="AN125" s="297"/>
      <c r="AO125" s="349"/>
      <c r="AP125" s="376"/>
      <c r="AQ125" s="377"/>
      <c r="AR125" s="377"/>
      <c r="AS125" s="377"/>
      <c r="AT125" s="377"/>
      <c r="AU125" s="377"/>
      <c r="AV125" s="377"/>
      <c r="AW125" s="377"/>
      <c r="AX125" s="377"/>
      <c r="AY125" s="377"/>
      <c r="AZ125" s="377"/>
      <c r="BA125" s="377"/>
      <c r="BB125" s="377"/>
      <c r="BC125" s="377"/>
      <c r="BD125" s="377"/>
      <c r="BE125" s="377"/>
    </row>
    <row r="126" s="72" customFormat="true" ht="18" hidden="false" customHeight="true" outlineLevel="0" collapsed="false">
      <c r="A126" s="62"/>
      <c r="B126" s="374"/>
      <c r="C126" s="374"/>
      <c r="D126" s="374"/>
      <c r="E126" s="374"/>
      <c r="F126" s="378"/>
      <c r="G126" s="381" t="s">
        <v>167</v>
      </c>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69"/>
      <c r="AM126" s="297" t="n">
        <f aca="false">FALSE()</f>
        <v>0</v>
      </c>
      <c r="AN126" s="297"/>
      <c r="AO126" s="349"/>
      <c r="AP126" s="376"/>
      <c r="AQ126" s="377"/>
      <c r="AR126" s="377"/>
      <c r="AS126" s="377"/>
      <c r="AT126" s="377"/>
      <c r="AU126" s="377"/>
      <c r="AV126" s="377"/>
      <c r="AW126" s="377"/>
      <c r="AX126" s="377"/>
      <c r="AY126" s="377"/>
      <c r="AZ126" s="377"/>
      <c r="BA126" s="377"/>
      <c r="BB126" s="377"/>
      <c r="BC126" s="377"/>
      <c r="BD126" s="377"/>
      <c r="BE126" s="377"/>
    </row>
    <row r="127" s="72" customFormat="true" ht="18" hidden="false" customHeight="true" outlineLevel="0" collapsed="false">
      <c r="A127" s="62"/>
      <c r="B127" s="374"/>
      <c r="C127" s="374"/>
      <c r="D127" s="374"/>
      <c r="E127" s="374"/>
      <c r="F127" s="387"/>
      <c r="G127" s="391" t="s">
        <v>168</v>
      </c>
      <c r="H127" s="391"/>
      <c r="I127" s="391"/>
      <c r="J127" s="391"/>
      <c r="K127" s="391"/>
      <c r="L127" s="391"/>
      <c r="M127" s="391"/>
      <c r="N127" s="391"/>
      <c r="O127" s="391"/>
      <c r="P127" s="391"/>
      <c r="Q127" s="391"/>
      <c r="R127" s="391"/>
      <c r="S127" s="391"/>
      <c r="T127" s="391"/>
      <c r="U127" s="391"/>
      <c r="V127" s="391"/>
      <c r="W127" s="391"/>
      <c r="X127" s="391"/>
      <c r="Y127" s="391"/>
      <c r="Z127" s="391"/>
      <c r="AA127" s="391"/>
      <c r="AB127" s="391"/>
      <c r="AC127" s="391"/>
      <c r="AD127" s="391"/>
      <c r="AE127" s="391"/>
      <c r="AF127" s="391"/>
      <c r="AG127" s="391"/>
      <c r="AH127" s="391"/>
      <c r="AI127" s="391"/>
      <c r="AJ127" s="391"/>
      <c r="AK127" s="391"/>
      <c r="AL127" s="69"/>
      <c r="AM127" s="297" t="n">
        <f aca="false">FALSE()</f>
        <v>0</v>
      </c>
      <c r="AN127" s="297"/>
      <c r="AO127" s="349"/>
      <c r="AP127" s="376"/>
      <c r="AQ127" s="377"/>
      <c r="AR127" s="377"/>
      <c r="AS127" s="377"/>
      <c r="AT127" s="377"/>
      <c r="AU127" s="377"/>
      <c r="AV127" s="377"/>
      <c r="AW127" s="377"/>
      <c r="AX127" s="377"/>
      <c r="AY127" s="377"/>
      <c r="AZ127" s="377"/>
      <c r="BA127" s="377"/>
      <c r="BB127" s="377"/>
      <c r="BC127" s="377"/>
      <c r="BD127" s="377"/>
      <c r="BE127" s="377"/>
    </row>
    <row r="128" s="72" customFormat="true" ht="25.75" hidden="false" customHeight="true" outlineLevel="0" collapsed="false">
      <c r="A128" s="62"/>
      <c r="B128" s="393" t="s">
        <v>169</v>
      </c>
      <c r="C128" s="393"/>
      <c r="D128" s="393"/>
      <c r="E128" s="393"/>
      <c r="F128" s="389"/>
      <c r="G128" s="385" t="s">
        <v>170</v>
      </c>
      <c r="H128" s="385"/>
      <c r="I128" s="385"/>
      <c r="J128" s="385"/>
      <c r="K128" s="385"/>
      <c r="L128" s="385"/>
      <c r="M128" s="385"/>
      <c r="N128" s="385"/>
      <c r="O128" s="385"/>
      <c r="P128" s="385"/>
      <c r="Q128" s="385"/>
      <c r="R128" s="385"/>
      <c r="S128" s="385"/>
      <c r="T128" s="385"/>
      <c r="U128" s="385"/>
      <c r="V128" s="385"/>
      <c r="W128" s="385"/>
      <c r="X128" s="385"/>
      <c r="Y128" s="385"/>
      <c r="Z128" s="385"/>
      <c r="AA128" s="385"/>
      <c r="AB128" s="385"/>
      <c r="AC128" s="385"/>
      <c r="AD128" s="385"/>
      <c r="AE128" s="385"/>
      <c r="AF128" s="385"/>
      <c r="AG128" s="385"/>
      <c r="AH128" s="385"/>
      <c r="AI128" s="385"/>
      <c r="AJ128" s="385"/>
      <c r="AK128" s="385"/>
      <c r="AL128" s="69"/>
      <c r="AM128" s="297" t="n">
        <f aca="false">FALSE()</f>
        <v>0</v>
      </c>
      <c r="AN128" s="297" t="n">
        <f aca="false">COUNTIF(AM128:AM135, 1)</f>
        <v>0</v>
      </c>
      <c r="AO128" s="349"/>
      <c r="AP128" s="376"/>
      <c r="AQ128" s="394" t="str">
        <f aca="false">IF(AND(AI105="該当", AND(AM128=0,AM129= 0)), "！⑰又は⑱の取組は必須です。",  "")</f>
        <v/>
      </c>
      <c r="AR128" s="394"/>
      <c r="AS128" s="394"/>
      <c r="AT128" s="394"/>
      <c r="AU128" s="394"/>
      <c r="AV128" s="394"/>
      <c r="AW128" s="394"/>
      <c r="AX128" s="394"/>
      <c r="AY128" s="394"/>
      <c r="AZ128" s="394"/>
      <c r="BA128" s="394"/>
      <c r="BB128" s="394"/>
      <c r="BC128" s="394"/>
      <c r="BD128" s="394"/>
      <c r="BE128" s="394"/>
    </row>
    <row r="129" s="72" customFormat="true" ht="18" hidden="false" customHeight="true" outlineLevel="0" collapsed="false">
      <c r="A129" s="62"/>
      <c r="B129" s="393"/>
      <c r="C129" s="393"/>
      <c r="D129" s="393"/>
      <c r="E129" s="393"/>
      <c r="F129" s="378"/>
      <c r="G129" s="395" t="s">
        <v>171</v>
      </c>
      <c r="H129" s="395"/>
      <c r="I129" s="395"/>
      <c r="J129" s="395"/>
      <c r="K129" s="395"/>
      <c r="L129" s="395"/>
      <c r="M129" s="395"/>
      <c r="N129" s="395"/>
      <c r="O129" s="395"/>
      <c r="P129" s="395"/>
      <c r="Q129" s="395"/>
      <c r="R129" s="395"/>
      <c r="S129" s="395"/>
      <c r="T129" s="395"/>
      <c r="U129" s="395"/>
      <c r="V129" s="395"/>
      <c r="W129" s="395"/>
      <c r="X129" s="395"/>
      <c r="Y129" s="395"/>
      <c r="Z129" s="395"/>
      <c r="AA129" s="395"/>
      <c r="AB129" s="395"/>
      <c r="AC129" s="395"/>
      <c r="AD129" s="395"/>
      <c r="AE129" s="395"/>
      <c r="AF129" s="395"/>
      <c r="AG129" s="395"/>
      <c r="AH129" s="395"/>
      <c r="AI129" s="395"/>
      <c r="AJ129" s="395"/>
      <c r="AK129" s="380"/>
      <c r="AL129" s="69"/>
      <c r="AM129" s="297" t="n">
        <f aca="false">FALSE()</f>
        <v>0</v>
      </c>
      <c r="AN129" s="297"/>
      <c r="AO129" s="349"/>
      <c r="AP129" s="376"/>
      <c r="AQ129" s="377" t="str">
        <f aca="false">IF(AI105="該当", "！この区分（４項目）から３つ以上の取組が選択されていません。",  "！この区分（４項目）から２つ以上の取組が選択されていません。")</f>
        <v>！この区分（４項目）から２つ以上の取組が選択されていません。</v>
      </c>
      <c r="AR129" s="377"/>
      <c r="AS129" s="377"/>
      <c r="AT129" s="377"/>
      <c r="AU129" s="377"/>
      <c r="AV129" s="377"/>
      <c r="AW129" s="377"/>
      <c r="AX129" s="377"/>
      <c r="AY129" s="377"/>
      <c r="AZ129" s="377"/>
      <c r="BA129" s="377"/>
      <c r="BB129" s="377"/>
      <c r="BC129" s="377"/>
      <c r="BD129" s="377"/>
      <c r="BE129" s="377"/>
    </row>
    <row r="130" s="72" customFormat="true" ht="18" hidden="false" customHeight="true" outlineLevel="0" collapsed="false">
      <c r="A130" s="62"/>
      <c r="B130" s="393"/>
      <c r="C130" s="393"/>
      <c r="D130" s="393"/>
      <c r="E130" s="393"/>
      <c r="F130" s="378"/>
      <c r="G130" s="381" t="s">
        <v>172</v>
      </c>
      <c r="H130" s="381"/>
      <c r="I130" s="381"/>
      <c r="J130" s="381"/>
      <c r="K130" s="381"/>
      <c r="L130" s="381"/>
      <c r="M130" s="381"/>
      <c r="N130" s="381"/>
      <c r="O130" s="381"/>
      <c r="P130" s="381"/>
      <c r="Q130" s="381"/>
      <c r="R130" s="381"/>
      <c r="S130" s="381"/>
      <c r="T130" s="381"/>
      <c r="U130" s="381"/>
      <c r="V130" s="381"/>
      <c r="W130" s="381"/>
      <c r="X130" s="381"/>
      <c r="Y130" s="381"/>
      <c r="Z130" s="381"/>
      <c r="AA130" s="381"/>
      <c r="AB130" s="381"/>
      <c r="AC130" s="381"/>
      <c r="AD130" s="381"/>
      <c r="AE130" s="381"/>
      <c r="AF130" s="381"/>
      <c r="AG130" s="381"/>
      <c r="AH130" s="381"/>
      <c r="AI130" s="381"/>
      <c r="AJ130" s="381"/>
      <c r="AK130" s="381"/>
      <c r="AL130" s="69"/>
      <c r="AM130" s="297" t="n">
        <f aca="false">FALSE()</f>
        <v>0</v>
      </c>
      <c r="AN130" s="297"/>
      <c r="AO130" s="349"/>
      <c r="AP130" s="376"/>
      <c r="AQ130" s="377"/>
      <c r="AR130" s="377"/>
      <c r="AS130" s="377"/>
      <c r="AT130" s="377"/>
      <c r="AU130" s="377"/>
      <c r="AV130" s="377"/>
      <c r="AW130" s="377"/>
      <c r="AX130" s="377"/>
      <c r="AY130" s="377"/>
      <c r="AZ130" s="377"/>
      <c r="BA130" s="377"/>
      <c r="BB130" s="377"/>
      <c r="BC130" s="377"/>
      <c r="BD130" s="377"/>
      <c r="BE130" s="377"/>
    </row>
    <row r="131" s="72" customFormat="true" ht="18" hidden="false" customHeight="true" outlineLevel="0" collapsed="false">
      <c r="A131" s="62"/>
      <c r="B131" s="393"/>
      <c r="C131" s="393"/>
      <c r="D131" s="393"/>
      <c r="E131" s="393"/>
      <c r="F131" s="378"/>
      <c r="G131" s="396" t="s">
        <v>173</v>
      </c>
      <c r="H131" s="396"/>
      <c r="I131" s="396"/>
      <c r="J131" s="396"/>
      <c r="K131" s="396"/>
      <c r="L131" s="396"/>
      <c r="M131" s="396"/>
      <c r="N131" s="396"/>
      <c r="O131" s="396"/>
      <c r="P131" s="396"/>
      <c r="Q131" s="396"/>
      <c r="R131" s="396"/>
      <c r="S131" s="396"/>
      <c r="T131" s="396"/>
      <c r="U131" s="396"/>
      <c r="V131" s="396"/>
      <c r="W131" s="396"/>
      <c r="X131" s="396"/>
      <c r="Y131" s="396"/>
      <c r="Z131" s="396"/>
      <c r="AA131" s="396"/>
      <c r="AB131" s="396"/>
      <c r="AC131" s="396"/>
      <c r="AD131" s="396"/>
      <c r="AE131" s="396"/>
      <c r="AF131" s="396"/>
      <c r="AG131" s="396"/>
      <c r="AH131" s="396"/>
      <c r="AI131" s="396"/>
      <c r="AJ131" s="396"/>
      <c r="AK131" s="383"/>
      <c r="AL131" s="69"/>
      <c r="AM131" s="297" t="n">
        <f aca="false">FALSE()</f>
        <v>0</v>
      </c>
      <c r="AN131" s="297"/>
      <c r="AO131" s="349"/>
      <c r="AP131" s="376"/>
      <c r="AQ131" s="377"/>
      <c r="AR131" s="377"/>
      <c r="AS131" s="377"/>
      <c r="AT131" s="377"/>
      <c r="AU131" s="377"/>
      <c r="AV131" s="377"/>
      <c r="AW131" s="377"/>
      <c r="AX131" s="377"/>
      <c r="AY131" s="377"/>
      <c r="AZ131" s="377"/>
      <c r="BA131" s="377"/>
      <c r="BB131" s="377"/>
      <c r="BC131" s="377"/>
      <c r="BD131" s="377"/>
      <c r="BE131" s="377"/>
    </row>
    <row r="132" s="72" customFormat="true" ht="18" hidden="false" customHeight="true" outlineLevel="0" collapsed="false">
      <c r="A132" s="62"/>
      <c r="B132" s="393"/>
      <c r="C132" s="393"/>
      <c r="D132" s="393"/>
      <c r="E132" s="393"/>
      <c r="F132" s="378"/>
      <c r="G132" s="388" t="s">
        <v>174</v>
      </c>
      <c r="H132" s="388"/>
      <c r="I132" s="388"/>
      <c r="J132" s="388"/>
      <c r="K132" s="388"/>
      <c r="L132" s="388"/>
      <c r="M132" s="388"/>
      <c r="N132" s="388"/>
      <c r="O132" s="388"/>
      <c r="P132" s="388"/>
      <c r="Q132" s="388"/>
      <c r="R132" s="388"/>
      <c r="S132" s="388"/>
      <c r="T132" s="388"/>
      <c r="U132" s="388"/>
      <c r="V132" s="388"/>
      <c r="W132" s="388"/>
      <c r="X132" s="388"/>
      <c r="Y132" s="388"/>
      <c r="Z132" s="388"/>
      <c r="AA132" s="388"/>
      <c r="AB132" s="388"/>
      <c r="AC132" s="388"/>
      <c r="AD132" s="388"/>
      <c r="AE132" s="388"/>
      <c r="AF132" s="388"/>
      <c r="AG132" s="388"/>
      <c r="AH132" s="388"/>
      <c r="AI132" s="388"/>
      <c r="AJ132" s="388"/>
      <c r="AK132" s="388"/>
      <c r="AL132" s="69"/>
      <c r="AM132" s="297" t="n">
        <f aca="false">FALSE()</f>
        <v>0</v>
      </c>
      <c r="AN132" s="297"/>
      <c r="AO132" s="349"/>
      <c r="AP132" s="376"/>
      <c r="AQ132" s="377"/>
      <c r="AR132" s="377"/>
      <c r="AS132" s="377"/>
      <c r="AT132" s="377"/>
      <c r="AU132" s="377"/>
      <c r="AV132" s="377"/>
      <c r="AW132" s="377"/>
      <c r="AX132" s="377"/>
      <c r="AY132" s="377"/>
      <c r="AZ132" s="377"/>
      <c r="BA132" s="377"/>
      <c r="BB132" s="377"/>
      <c r="BC132" s="377"/>
      <c r="BD132" s="377"/>
      <c r="BE132" s="377"/>
    </row>
    <row r="133" s="72" customFormat="true" ht="29" hidden="false" customHeight="true" outlineLevel="0" collapsed="false">
      <c r="A133" s="62"/>
      <c r="B133" s="393"/>
      <c r="C133" s="393"/>
      <c r="D133" s="393"/>
      <c r="E133" s="393"/>
      <c r="F133" s="397"/>
      <c r="G133" s="381" t="s">
        <v>175</v>
      </c>
      <c r="H133" s="381"/>
      <c r="I133" s="381"/>
      <c r="J133" s="381"/>
      <c r="K133" s="381"/>
      <c r="L133" s="381"/>
      <c r="M133" s="381"/>
      <c r="N133" s="381"/>
      <c r="O133" s="381"/>
      <c r="P133" s="381"/>
      <c r="Q133" s="381"/>
      <c r="R133" s="381"/>
      <c r="S133" s="381"/>
      <c r="T133" s="381"/>
      <c r="U133" s="381"/>
      <c r="V133" s="381"/>
      <c r="W133" s="381"/>
      <c r="X133" s="381"/>
      <c r="Y133" s="381"/>
      <c r="Z133" s="381"/>
      <c r="AA133" s="381"/>
      <c r="AB133" s="381"/>
      <c r="AC133" s="381"/>
      <c r="AD133" s="381"/>
      <c r="AE133" s="381"/>
      <c r="AF133" s="381"/>
      <c r="AG133" s="381"/>
      <c r="AH133" s="381"/>
      <c r="AI133" s="381"/>
      <c r="AJ133" s="381"/>
      <c r="AK133" s="381"/>
      <c r="AL133" s="69"/>
      <c r="AM133" s="297" t="n">
        <f aca="false">FALSE()</f>
        <v>0</v>
      </c>
      <c r="AN133" s="297"/>
      <c r="AO133" s="349"/>
      <c r="AP133" s="376"/>
      <c r="AQ133" s="377"/>
      <c r="AR133" s="377"/>
      <c r="AS133" s="377"/>
      <c r="AT133" s="377"/>
      <c r="AU133" s="377"/>
      <c r="AV133" s="377"/>
      <c r="AW133" s="377"/>
      <c r="AX133" s="377"/>
      <c r="AY133" s="377"/>
      <c r="AZ133" s="377"/>
      <c r="BA133" s="377"/>
      <c r="BB133" s="377"/>
      <c r="BC133" s="377"/>
      <c r="BD133" s="377"/>
      <c r="BE133" s="377"/>
    </row>
    <row r="134" s="72" customFormat="true" ht="33" hidden="false" customHeight="true" outlineLevel="0" collapsed="false">
      <c r="A134" s="62"/>
      <c r="B134" s="393"/>
      <c r="C134" s="393"/>
      <c r="D134" s="393"/>
      <c r="E134" s="393"/>
      <c r="F134" s="378"/>
      <c r="G134" s="381" t="s">
        <v>176</v>
      </c>
      <c r="H134" s="381"/>
      <c r="I134" s="381"/>
      <c r="J134" s="381"/>
      <c r="K134" s="381"/>
      <c r="L134" s="381"/>
      <c r="M134" s="381"/>
      <c r="N134" s="381"/>
      <c r="O134" s="381"/>
      <c r="P134" s="381"/>
      <c r="Q134" s="381"/>
      <c r="R134" s="381"/>
      <c r="S134" s="381"/>
      <c r="T134" s="381"/>
      <c r="U134" s="381"/>
      <c r="V134" s="381"/>
      <c r="W134" s="381"/>
      <c r="X134" s="381"/>
      <c r="Y134" s="381"/>
      <c r="Z134" s="381"/>
      <c r="AA134" s="381"/>
      <c r="AB134" s="381"/>
      <c r="AC134" s="381"/>
      <c r="AD134" s="381"/>
      <c r="AE134" s="381"/>
      <c r="AF134" s="381"/>
      <c r="AG134" s="381"/>
      <c r="AH134" s="381"/>
      <c r="AI134" s="381"/>
      <c r="AJ134" s="381"/>
      <c r="AK134" s="381"/>
      <c r="AL134" s="69"/>
      <c r="AM134" s="297" t="n">
        <f aca="false">FALSE()</f>
        <v>0</v>
      </c>
      <c r="AN134" s="297"/>
      <c r="AO134" s="314"/>
      <c r="AQ134" s="377"/>
      <c r="AR134" s="377"/>
      <c r="AS134" s="377"/>
      <c r="AT134" s="377"/>
      <c r="AU134" s="377"/>
      <c r="AV134" s="377"/>
      <c r="AW134" s="377"/>
      <c r="AX134" s="377"/>
      <c r="AY134" s="377"/>
      <c r="AZ134" s="377"/>
      <c r="BA134" s="377"/>
      <c r="BB134" s="377"/>
      <c r="BC134" s="377"/>
      <c r="BD134" s="377"/>
      <c r="BE134" s="377"/>
    </row>
    <row r="135" s="72" customFormat="true" ht="23" hidden="false" customHeight="true" outlineLevel="0" collapsed="false">
      <c r="A135" s="62"/>
      <c r="B135" s="393"/>
      <c r="C135" s="393"/>
      <c r="D135" s="393"/>
      <c r="E135" s="393"/>
      <c r="F135" s="397"/>
      <c r="G135" s="388" t="s">
        <v>177</v>
      </c>
      <c r="H135" s="388"/>
      <c r="I135" s="388"/>
      <c r="J135" s="388"/>
      <c r="K135" s="388"/>
      <c r="L135" s="388"/>
      <c r="M135" s="388"/>
      <c r="N135" s="388"/>
      <c r="O135" s="388"/>
      <c r="P135" s="388"/>
      <c r="Q135" s="388"/>
      <c r="R135" s="388"/>
      <c r="S135" s="388"/>
      <c r="T135" s="388"/>
      <c r="U135" s="388"/>
      <c r="V135" s="388"/>
      <c r="W135" s="388"/>
      <c r="X135" s="388"/>
      <c r="Y135" s="388"/>
      <c r="Z135" s="388"/>
      <c r="AA135" s="388"/>
      <c r="AB135" s="388"/>
      <c r="AC135" s="388"/>
      <c r="AD135" s="388"/>
      <c r="AE135" s="388"/>
      <c r="AF135" s="388"/>
      <c r="AG135" s="388"/>
      <c r="AH135" s="388"/>
      <c r="AI135" s="388"/>
      <c r="AJ135" s="388"/>
      <c r="AK135" s="388"/>
      <c r="AL135" s="398"/>
      <c r="AM135" s="297" t="n">
        <f aca="false">FALSE()</f>
        <v>0</v>
      </c>
      <c r="AN135" s="297"/>
      <c r="AO135" s="314"/>
      <c r="AQ135" s="377"/>
      <c r="AR135" s="377"/>
      <c r="AS135" s="377"/>
      <c r="AT135" s="377"/>
      <c r="AU135" s="377"/>
      <c r="AV135" s="377"/>
      <c r="AW135" s="377"/>
      <c r="AX135" s="377"/>
      <c r="AY135" s="377"/>
      <c r="AZ135" s="377"/>
      <c r="BA135" s="377"/>
      <c r="BB135" s="377"/>
      <c r="BC135" s="377"/>
      <c r="BD135" s="377"/>
      <c r="BE135" s="377"/>
    </row>
    <row r="136" s="72" customFormat="true" ht="18" hidden="false" customHeight="true" outlineLevel="0" collapsed="false">
      <c r="A136" s="62"/>
      <c r="B136" s="374" t="s">
        <v>178</v>
      </c>
      <c r="C136" s="374"/>
      <c r="D136" s="374"/>
      <c r="E136" s="374"/>
      <c r="F136" s="384"/>
      <c r="G136" s="385" t="s">
        <v>179</v>
      </c>
      <c r="H136" s="385"/>
      <c r="I136" s="385"/>
      <c r="J136" s="385"/>
      <c r="K136" s="385"/>
      <c r="L136" s="385"/>
      <c r="M136" s="385"/>
      <c r="N136" s="385"/>
      <c r="O136" s="385"/>
      <c r="P136" s="385"/>
      <c r="Q136" s="385"/>
      <c r="R136" s="385"/>
      <c r="S136" s="385"/>
      <c r="T136" s="385"/>
      <c r="U136" s="385"/>
      <c r="V136" s="385"/>
      <c r="W136" s="385"/>
      <c r="X136" s="385"/>
      <c r="Y136" s="385"/>
      <c r="Z136" s="385"/>
      <c r="AA136" s="385"/>
      <c r="AB136" s="385"/>
      <c r="AC136" s="385"/>
      <c r="AD136" s="385"/>
      <c r="AE136" s="385"/>
      <c r="AF136" s="385"/>
      <c r="AG136" s="385"/>
      <c r="AH136" s="385"/>
      <c r="AI136" s="385"/>
      <c r="AJ136" s="385"/>
      <c r="AK136" s="385"/>
      <c r="AL136" s="69"/>
      <c r="AM136" s="297" t="n">
        <f aca="false">FALSE()</f>
        <v>0</v>
      </c>
      <c r="AN136" s="297" t="n">
        <f aca="false">COUNTIF(AM136:AM139,1)</f>
        <v>0</v>
      </c>
      <c r="AO136" s="349"/>
      <c r="AP136" s="376"/>
      <c r="AQ136" s="377" t="str">
        <f aca="false">IF(AI105="該当", "！この区分（４項目）から２つ以上の取組が選択されていません。",  "！この区分（４項目）から１つ以上の取組が選択されていません。")</f>
        <v>！この区分（４項目）から１つ以上の取組が選択されていません。</v>
      </c>
      <c r="AR136" s="377"/>
      <c r="AS136" s="377"/>
      <c r="AT136" s="377"/>
      <c r="AU136" s="377"/>
      <c r="AV136" s="377"/>
      <c r="AW136" s="377"/>
      <c r="AX136" s="377"/>
      <c r="AY136" s="377"/>
      <c r="AZ136" s="377"/>
      <c r="BA136" s="377"/>
      <c r="BB136" s="377"/>
      <c r="BC136" s="377"/>
      <c r="BD136" s="377"/>
      <c r="BE136" s="377"/>
    </row>
    <row r="137" s="72" customFormat="true" ht="18" hidden="false" customHeight="true" outlineLevel="0" collapsed="false">
      <c r="A137" s="62"/>
      <c r="B137" s="374"/>
      <c r="C137" s="374"/>
      <c r="D137" s="374"/>
      <c r="E137" s="374"/>
      <c r="F137" s="378"/>
      <c r="G137" s="395" t="s">
        <v>180</v>
      </c>
      <c r="H137" s="395"/>
      <c r="I137" s="395"/>
      <c r="J137" s="395"/>
      <c r="K137" s="395"/>
      <c r="L137" s="395"/>
      <c r="M137" s="395"/>
      <c r="N137" s="395"/>
      <c r="O137" s="395"/>
      <c r="P137" s="395"/>
      <c r="Q137" s="395"/>
      <c r="R137" s="395"/>
      <c r="S137" s="395"/>
      <c r="T137" s="395"/>
      <c r="U137" s="395"/>
      <c r="V137" s="395"/>
      <c r="W137" s="395"/>
      <c r="X137" s="395"/>
      <c r="Y137" s="395"/>
      <c r="Z137" s="395"/>
      <c r="AA137" s="395"/>
      <c r="AB137" s="395"/>
      <c r="AC137" s="395"/>
      <c r="AD137" s="395"/>
      <c r="AE137" s="395"/>
      <c r="AF137" s="395"/>
      <c r="AG137" s="395"/>
      <c r="AH137" s="395"/>
      <c r="AI137" s="395"/>
      <c r="AJ137" s="395"/>
      <c r="AK137" s="380"/>
      <c r="AL137" s="69"/>
      <c r="AM137" s="297" t="n">
        <f aca="false">FALSE()</f>
        <v>0</v>
      </c>
      <c r="AN137" s="297"/>
      <c r="AO137" s="349"/>
      <c r="AP137" s="376"/>
      <c r="AQ137" s="377"/>
      <c r="AR137" s="377"/>
      <c r="AS137" s="377"/>
      <c r="AT137" s="377"/>
      <c r="AU137" s="377"/>
      <c r="AV137" s="377"/>
      <c r="AW137" s="377"/>
      <c r="AX137" s="377"/>
      <c r="AY137" s="377"/>
      <c r="AZ137" s="377"/>
      <c r="BA137" s="377"/>
      <c r="BB137" s="377"/>
      <c r="BC137" s="377"/>
      <c r="BD137" s="377"/>
      <c r="BE137" s="377"/>
    </row>
    <row r="138" s="72" customFormat="true" ht="18" hidden="false" customHeight="true" outlineLevel="0" collapsed="false">
      <c r="A138" s="62"/>
      <c r="B138" s="374"/>
      <c r="C138" s="374"/>
      <c r="D138" s="374"/>
      <c r="E138" s="374"/>
      <c r="F138" s="378"/>
      <c r="G138" s="395" t="s">
        <v>181</v>
      </c>
      <c r="H138" s="395"/>
      <c r="I138" s="395"/>
      <c r="J138" s="395"/>
      <c r="K138" s="395"/>
      <c r="L138" s="395"/>
      <c r="M138" s="395"/>
      <c r="N138" s="395"/>
      <c r="O138" s="395"/>
      <c r="P138" s="395"/>
      <c r="Q138" s="395"/>
      <c r="R138" s="395"/>
      <c r="S138" s="395"/>
      <c r="T138" s="395"/>
      <c r="U138" s="395"/>
      <c r="V138" s="395"/>
      <c r="W138" s="395"/>
      <c r="X138" s="395"/>
      <c r="Y138" s="395"/>
      <c r="Z138" s="395"/>
      <c r="AA138" s="395"/>
      <c r="AB138" s="395"/>
      <c r="AC138" s="395"/>
      <c r="AD138" s="395"/>
      <c r="AE138" s="395"/>
      <c r="AF138" s="395"/>
      <c r="AG138" s="395"/>
      <c r="AH138" s="395"/>
      <c r="AI138" s="395"/>
      <c r="AJ138" s="395"/>
      <c r="AK138" s="380"/>
      <c r="AL138" s="62"/>
      <c r="AM138" s="297" t="n">
        <f aca="false">FALSE()</f>
        <v>0</v>
      </c>
      <c r="AN138" s="297"/>
      <c r="AO138" s="349"/>
      <c r="AP138" s="376"/>
      <c r="AQ138" s="377"/>
      <c r="AR138" s="377"/>
      <c r="AS138" s="377"/>
      <c r="AT138" s="377"/>
      <c r="AU138" s="377"/>
      <c r="AV138" s="377"/>
      <c r="AW138" s="377"/>
      <c r="AX138" s="377"/>
      <c r="AY138" s="377"/>
      <c r="AZ138" s="377"/>
      <c r="BA138" s="377"/>
      <c r="BB138" s="377"/>
      <c r="BC138" s="377"/>
      <c r="BD138" s="377"/>
      <c r="BE138" s="377"/>
    </row>
    <row r="139" s="72" customFormat="true" ht="20" hidden="false" customHeight="true" outlineLevel="0" collapsed="false">
      <c r="A139" s="62"/>
      <c r="B139" s="374"/>
      <c r="C139" s="374"/>
      <c r="D139" s="374"/>
      <c r="E139" s="374"/>
      <c r="F139" s="302"/>
      <c r="G139" s="399" t="s">
        <v>182</v>
      </c>
      <c r="H139" s="399"/>
      <c r="I139" s="399"/>
      <c r="J139" s="399"/>
      <c r="K139" s="399"/>
      <c r="L139" s="399"/>
      <c r="M139" s="399"/>
      <c r="N139" s="399"/>
      <c r="O139" s="399"/>
      <c r="P139" s="399"/>
      <c r="Q139" s="399"/>
      <c r="R139" s="399"/>
      <c r="S139" s="399"/>
      <c r="T139" s="399"/>
      <c r="U139" s="399"/>
      <c r="V139" s="399"/>
      <c r="W139" s="399"/>
      <c r="X139" s="399"/>
      <c r="Y139" s="399"/>
      <c r="Z139" s="399"/>
      <c r="AA139" s="399"/>
      <c r="AB139" s="399"/>
      <c r="AC139" s="399"/>
      <c r="AD139" s="399"/>
      <c r="AE139" s="399"/>
      <c r="AF139" s="399"/>
      <c r="AG139" s="399"/>
      <c r="AH139" s="399"/>
      <c r="AI139" s="399"/>
      <c r="AJ139" s="399"/>
      <c r="AK139" s="400"/>
      <c r="AL139" s="69"/>
      <c r="AM139" s="297" t="n">
        <f aca="false">FALSE()</f>
        <v>0</v>
      </c>
      <c r="AN139" s="297"/>
      <c r="AO139" s="401"/>
      <c r="AP139" s="402"/>
      <c r="AQ139" s="377"/>
      <c r="AR139" s="377"/>
      <c r="AS139" s="377"/>
      <c r="AT139" s="377"/>
      <c r="AU139" s="377"/>
      <c r="AV139" s="377"/>
      <c r="AW139" s="377"/>
      <c r="AX139" s="377"/>
      <c r="AY139" s="377"/>
      <c r="AZ139" s="377"/>
      <c r="BA139" s="377"/>
      <c r="BB139" s="377"/>
      <c r="BC139" s="377"/>
      <c r="BD139" s="377"/>
      <c r="BE139" s="377"/>
    </row>
    <row r="140" customFormat="false" ht="9.65" hidden="false" customHeight="true" outlineLevel="0" collapsed="false">
      <c r="A140" s="62"/>
      <c r="B140" s="154"/>
      <c r="C140" s="154"/>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54"/>
      <c r="AK140" s="154"/>
      <c r="AL140" s="62"/>
      <c r="AM140" s="403"/>
      <c r="AN140" s="404"/>
      <c r="AO140" s="404"/>
      <c r="AP140" s="357"/>
      <c r="AQ140" s="357"/>
      <c r="AR140" s="357"/>
      <c r="AS140" s="357"/>
      <c r="AT140" s="405"/>
      <c r="AU140" s="405"/>
      <c r="AV140" s="405"/>
      <c r="AW140" s="405"/>
      <c r="AX140" s="405"/>
      <c r="AY140" s="357"/>
    </row>
    <row r="141" customFormat="false" ht="17.4" hidden="false" customHeight="true" outlineLevel="0" collapsed="false">
      <c r="A141" s="69"/>
      <c r="B141" s="406" t="s">
        <v>183</v>
      </c>
      <c r="C141" s="407"/>
      <c r="D141" s="407"/>
      <c r="E141" s="407"/>
      <c r="F141" s="407"/>
      <c r="G141" s="407"/>
      <c r="H141" s="407"/>
      <c r="I141" s="407"/>
      <c r="J141" s="407"/>
      <c r="K141" s="407"/>
      <c r="L141" s="407"/>
      <c r="M141" s="407"/>
      <c r="N141" s="407"/>
      <c r="O141" s="407"/>
      <c r="P141" s="407"/>
      <c r="Q141" s="407"/>
      <c r="R141" s="408"/>
      <c r="S141" s="408"/>
      <c r="T141" s="408"/>
      <c r="U141" s="408"/>
      <c r="V141" s="408"/>
      <c r="W141" s="408"/>
      <c r="X141" s="408"/>
      <c r="Y141" s="408"/>
      <c r="Z141" s="408"/>
      <c r="AA141" s="408"/>
      <c r="AB141" s="408"/>
      <c r="AC141" s="408"/>
      <c r="AD141" s="408"/>
      <c r="AE141" s="408"/>
      <c r="AF141" s="408"/>
      <c r="AG141" s="408"/>
      <c r="AH141" s="408"/>
      <c r="AI141" s="408"/>
      <c r="AJ141" s="409"/>
      <c r="AK141" s="131"/>
      <c r="AL141" s="62"/>
      <c r="AM141" s="2"/>
      <c r="AN141" s="2"/>
      <c r="AO141" s="2"/>
      <c r="AY141" s="89"/>
    </row>
    <row r="142" s="72" customFormat="true" ht="39" hidden="false" customHeight="true" outlineLevel="0" collapsed="false">
      <c r="A142" s="69"/>
      <c r="B142" s="410"/>
      <c r="C142" s="410"/>
      <c r="D142" s="410"/>
      <c r="E142" s="410"/>
      <c r="F142" s="410"/>
      <c r="G142" s="410"/>
      <c r="H142" s="410"/>
      <c r="I142" s="410"/>
      <c r="J142" s="410"/>
      <c r="K142" s="410"/>
      <c r="L142" s="410"/>
      <c r="M142" s="410"/>
      <c r="N142" s="410"/>
      <c r="O142" s="410"/>
      <c r="P142" s="410"/>
      <c r="Q142" s="410"/>
      <c r="R142" s="410"/>
      <c r="S142" s="410"/>
      <c r="T142" s="410"/>
      <c r="U142" s="410"/>
      <c r="V142" s="410"/>
      <c r="W142" s="410"/>
      <c r="X142" s="410"/>
      <c r="Y142" s="410"/>
      <c r="Z142" s="410"/>
      <c r="AA142" s="410"/>
      <c r="AB142" s="410"/>
      <c r="AC142" s="410"/>
      <c r="AD142" s="410"/>
      <c r="AE142" s="410"/>
      <c r="AF142" s="410"/>
      <c r="AG142" s="410"/>
      <c r="AH142" s="410"/>
      <c r="AI142" s="410"/>
      <c r="AJ142" s="410"/>
      <c r="AK142" s="410"/>
      <c r="AL142" s="69"/>
      <c r="AM142" s="2"/>
      <c r="AN142" s="411"/>
      <c r="AO142" s="411"/>
      <c r="AP142" s="412"/>
      <c r="AQ142" s="412"/>
      <c r="AR142" s="412"/>
      <c r="AS142" s="412"/>
      <c r="AT142" s="412"/>
      <c r="AU142" s="412"/>
      <c r="AV142" s="412"/>
      <c r="AW142" s="412"/>
      <c r="AX142" s="412"/>
      <c r="AY142" s="412"/>
      <c r="AZ142" s="412"/>
      <c r="BA142" s="412"/>
    </row>
    <row r="143" s="72" customFormat="true" ht="16.25" hidden="false" customHeight="true" outlineLevel="0" collapsed="false">
      <c r="A143" s="62"/>
      <c r="B143" s="413" t="s">
        <v>184</v>
      </c>
      <c r="C143" s="120" t="s">
        <v>185</v>
      </c>
      <c r="D143" s="97"/>
      <c r="E143" s="237"/>
      <c r="F143" s="97"/>
      <c r="G143" s="97"/>
      <c r="H143" s="237"/>
      <c r="I143" s="237"/>
      <c r="J143" s="237"/>
      <c r="K143" s="237"/>
      <c r="L143" s="237"/>
      <c r="M143" s="237"/>
      <c r="N143" s="237"/>
      <c r="O143" s="237"/>
      <c r="P143" s="237"/>
      <c r="Q143" s="237"/>
      <c r="R143" s="237"/>
      <c r="S143" s="237"/>
      <c r="T143" s="237"/>
      <c r="U143" s="237"/>
      <c r="V143" s="237"/>
      <c r="W143" s="237"/>
      <c r="X143" s="414"/>
      <c r="Y143" s="237"/>
      <c r="Z143" s="237"/>
      <c r="AA143" s="237"/>
      <c r="AB143" s="237"/>
      <c r="AC143" s="237"/>
      <c r="AD143" s="237"/>
      <c r="AE143" s="237"/>
      <c r="AF143" s="237"/>
      <c r="AG143" s="237"/>
      <c r="AH143" s="237"/>
      <c r="AI143" s="237"/>
      <c r="AJ143" s="237"/>
      <c r="AK143" s="98"/>
      <c r="AL143" s="69"/>
      <c r="AM143" s="2"/>
      <c r="AN143" s="314"/>
      <c r="AO143" s="314"/>
      <c r="AT143" s="84"/>
      <c r="AU143" s="84"/>
      <c r="AV143" s="84"/>
      <c r="AW143" s="84"/>
      <c r="AX143" s="84"/>
    </row>
    <row r="144" customFormat="false" ht="20.4" hidden="false" customHeight="true" outlineLevel="0" collapsed="false">
      <c r="A144" s="69"/>
      <c r="B144" s="227" t="s">
        <v>184</v>
      </c>
      <c r="C144" s="415" t="s">
        <v>186</v>
      </c>
      <c r="D144" s="415"/>
      <c r="E144" s="415"/>
      <c r="F144" s="415"/>
      <c r="G144" s="415"/>
      <c r="H144" s="415"/>
      <c r="I144" s="415"/>
      <c r="J144" s="415"/>
      <c r="K144" s="415"/>
      <c r="L144" s="415"/>
      <c r="M144" s="415"/>
      <c r="N144" s="415"/>
      <c r="O144" s="415"/>
      <c r="P144" s="415"/>
      <c r="Q144" s="415"/>
      <c r="R144" s="415"/>
      <c r="S144" s="415"/>
      <c r="T144" s="415"/>
      <c r="U144" s="415"/>
      <c r="V144" s="415"/>
      <c r="W144" s="415"/>
      <c r="X144" s="415"/>
      <c r="Y144" s="415"/>
      <c r="Z144" s="415"/>
      <c r="AA144" s="415"/>
      <c r="AB144" s="415"/>
      <c r="AC144" s="415"/>
      <c r="AD144" s="415"/>
      <c r="AE144" s="415"/>
      <c r="AF144" s="415"/>
      <c r="AG144" s="415"/>
      <c r="AH144" s="415"/>
      <c r="AI144" s="415"/>
      <c r="AJ144" s="415"/>
      <c r="AK144" s="415"/>
      <c r="AL144" s="62"/>
      <c r="AM144" s="2"/>
      <c r="AN144" s="2"/>
      <c r="AO144" s="2"/>
      <c r="AT144" s="89"/>
      <c r="AU144" s="89"/>
      <c r="AV144" s="89"/>
      <c r="AW144" s="89"/>
      <c r="AX144" s="89"/>
    </row>
    <row r="145" s="72" customFormat="true" ht="17" hidden="false" customHeight="true" outlineLevel="0" collapsed="false">
      <c r="A145" s="62"/>
      <c r="B145" s="97"/>
      <c r="C145" s="121"/>
      <c r="D145" s="121"/>
      <c r="E145" s="121"/>
      <c r="F145" s="121"/>
      <c r="G145" s="121"/>
      <c r="H145" s="121"/>
      <c r="I145" s="121"/>
      <c r="J145" s="121"/>
      <c r="K145" s="121"/>
      <c r="L145" s="121"/>
      <c r="M145" s="121"/>
      <c r="N145" s="121"/>
      <c r="O145" s="121"/>
      <c r="P145" s="121"/>
      <c r="Q145" s="121"/>
      <c r="R145" s="121"/>
      <c r="S145" s="121"/>
      <c r="T145" s="121"/>
      <c r="U145" s="121"/>
      <c r="V145" s="121"/>
      <c r="W145" s="121"/>
      <c r="X145" s="121"/>
      <c r="Y145" s="121"/>
      <c r="Z145" s="121"/>
      <c r="AA145" s="121"/>
      <c r="AB145" s="121"/>
      <c r="AC145" s="121"/>
      <c r="AD145" s="121"/>
      <c r="AE145" s="121"/>
      <c r="AF145" s="121"/>
      <c r="AG145" s="121"/>
      <c r="AH145" s="121"/>
      <c r="AI145" s="121"/>
      <c r="AJ145" s="121"/>
      <c r="AK145" s="416" t="str">
        <f aca="false">IF(H7="", "", IF(COUNTA(E149,H149,K149,T150,AA150)=5,"○","×"))</f>
        <v/>
      </c>
      <c r="AL145" s="69"/>
      <c r="AM145" s="2"/>
      <c r="AN145" s="411"/>
      <c r="AO145" s="411"/>
      <c r="AP145" s="412"/>
      <c r="AQ145" s="412"/>
      <c r="AR145" s="412"/>
      <c r="AS145" s="412"/>
      <c r="AT145" s="412"/>
      <c r="AU145" s="412"/>
      <c r="AV145" s="412"/>
      <c r="AW145" s="412"/>
      <c r="AX145" s="412"/>
      <c r="AY145" s="412"/>
      <c r="AZ145" s="412"/>
      <c r="BA145" s="412"/>
    </row>
    <row r="146" customFormat="false" ht="11.4" hidden="false" customHeight="true" outlineLevel="0" collapsed="false">
      <c r="A146" s="62"/>
      <c r="B146" s="417"/>
      <c r="C146" s="418"/>
      <c r="D146" s="418"/>
      <c r="E146" s="418"/>
      <c r="F146" s="418"/>
      <c r="G146" s="418"/>
      <c r="H146" s="418"/>
      <c r="I146" s="418"/>
      <c r="J146" s="418"/>
      <c r="K146" s="418"/>
      <c r="L146" s="418"/>
      <c r="M146" s="418"/>
      <c r="N146" s="418"/>
      <c r="O146" s="418"/>
      <c r="P146" s="418"/>
      <c r="Q146" s="418"/>
      <c r="R146" s="418"/>
      <c r="S146" s="418"/>
      <c r="T146" s="418"/>
      <c r="U146" s="418"/>
      <c r="V146" s="418"/>
      <c r="W146" s="418"/>
      <c r="X146" s="418"/>
      <c r="Y146" s="418"/>
      <c r="Z146" s="418"/>
      <c r="AA146" s="418"/>
      <c r="AB146" s="418"/>
      <c r="AC146" s="418"/>
      <c r="AD146" s="418"/>
      <c r="AE146" s="418"/>
      <c r="AF146" s="418"/>
      <c r="AG146" s="418"/>
      <c r="AH146" s="418"/>
      <c r="AI146" s="418"/>
      <c r="AJ146" s="418"/>
      <c r="AK146" s="419"/>
      <c r="AL146" s="62"/>
      <c r="AM146" s="2"/>
      <c r="AN146" s="2"/>
      <c r="AO146" s="2"/>
      <c r="AY146" s="89"/>
    </row>
    <row r="147" customFormat="false" ht="66.65" hidden="false" customHeight="true" outlineLevel="0" collapsed="false">
      <c r="A147" s="62"/>
      <c r="B147" s="420" t="s">
        <v>187</v>
      </c>
      <c r="C147" s="421" t="s">
        <v>188</v>
      </c>
      <c r="D147" s="421"/>
      <c r="E147" s="421"/>
      <c r="F147" s="421"/>
      <c r="G147" s="421"/>
      <c r="H147" s="421"/>
      <c r="I147" s="421"/>
      <c r="J147" s="421"/>
      <c r="K147" s="421"/>
      <c r="L147" s="421"/>
      <c r="M147" s="421"/>
      <c r="N147" s="421"/>
      <c r="O147" s="421"/>
      <c r="P147" s="421"/>
      <c r="Q147" s="421"/>
      <c r="R147" s="421"/>
      <c r="S147" s="421"/>
      <c r="T147" s="421"/>
      <c r="U147" s="421"/>
      <c r="V147" s="421"/>
      <c r="W147" s="421"/>
      <c r="X147" s="421"/>
      <c r="Y147" s="421"/>
      <c r="Z147" s="421"/>
      <c r="AA147" s="421"/>
      <c r="AB147" s="421"/>
      <c r="AC147" s="421"/>
      <c r="AD147" s="421"/>
      <c r="AE147" s="421"/>
      <c r="AF147" s="421"/>
      <c r="AG147" s="421"/>
      <c r="AH147" s="421"/>
      <c r="AI147" s="421"/>
      <c r="AJ147" s="421"/>
      <c r="AK147" s="422"/>
      <c r="AL147" s="62"/>
      <c r="AM147" s="2"/>
      <c r="AN147" s="2"/>
      <c r="AO147" s="2"/>
    </row>
    <row r="148" customFormat="false" ht="6.65" hidden="false" customHeight="true" outlineLevel="0" collapsed="false">
      <c r="A148" s="423"/>
      <c r="B148" s="420"/>
      <c r="C148" s="130"/>
      <c r="D148" s="424"/>
      <c r="E148" s="424"/>
      <c r="F148" s="424"/>
      <c r="G148" s="424"/>
      <c r="H148" s="424"/>
      <c r="I148" s="424"/>
      <c r="J148" s="424"/>
      <c r="K148" s="424"/>
      <c r="L148" s="424"/>
      <c r="M148" s="424"/>
      <c r="N148" s="424"/>
      <c r="O148" s="424"/>
      <c r="P148" s="424"/>
      <c r="Q148" s="424"/>
      <c r="R148" s="424"/>
      <c r="S148" s="424"/>
      <c r="T148" s="424"/>
      <c r="U148" s="424"/>
      <c r="V148" s="424"/>
      <c r="W148" s="424"/>
      <c r="X148" s="424"/>
      <c r="Y148" s="424"/>
      <c r="Z148" s="424"/>
      <c r="AA148" s="424"/>
      <c r="AB148" s="424"/>
      <c r="AC148" s="424"/>
      <c r="AD148" s="424"/>
      <c r="AE148" s="424"/>
      <c r="AF148" s="424"/>
      <c r="AG148" s="424"/>
      <c r="AH148" s="424"/>
      <c r="AI148" s="424"/>
      <c r="AJ148" s="424"/>
      <c r="AK148" s="422"/>
      <c r="AL148" s="62"/>
      <c r="AM148" s="2"/>
      <c r="AN148" s="2"/>
      <c r="AO148" s="2"/>
    </row>
    <row r="149" s="433" customFormat="true" ht="19.5" hidden="false" customHeight="true" outlineLevel="0" collapsed="false">
      <c r="A149" s="423"/>
      <c r="B149" s="425"/>
      <c r="C149" s="426" t="s">
        <v>189</v>
      </c>
      <c r="D149" s="426"/>
      <c r="E149" s="427"/>
      <c r="F149" s="427"/>
      <c r="G149" s="426" t="s">
        <v>190</v>
      </c>
      <c r="H149" s="427"/>
      <c r="I149" s="427"/>
      <c r="J149" s="426" t="s">
        <v>191</v>
      </c>
      <c r="K149" s="427"/>
      <c r="L149" s="427"/>
      <c r="M149" s="426" t="s">
        <v>192</v>
      </c>
      <c r="N149" s="424"/>
      <c r="O149" s="428" t="s">
        <v>11</v>
      </c>
      <c r="P149" s="428"/>
      <c r="Q149" s="428"/>
      <c r="R149" s="429" t="str">
        <f aca="false">IF(H7="","",H7)</f>
        <v/>
      </c>
      <c r="S149" s="429"/>
      <c r="T149" s="429"/>
      <c r="U149" s="429"/>
      <c r="V149" s="429"/>
      <c r="W149" s="429"/>
      <c r="X149" s="429"/>
      <c r="Y149" s="429"/>
      <c r="Z149" s="429"/>
      <c r="AA149" s="429"/>
      <c r="AB149" s="429"/>
      <c r="AC149" s="429"/>
      <c r="AD149" s="429"/>
      <c r="AE149" s="429"/>
      <c r="AF149" s="429"/>
      <c r="AG149" s="429"/>
      <c r="AH149" s="429"/>
      <c r="AI149" s="429"/>
      <c r="AJ149" s="430"/>
      <c r="AK149" s="431"/>
      <c r="AL149" s="423"/>
      <c r="AM149" s="2"/>
      <c r="AN149" s="432"/>
      <c r="AO149" s="432"/>
    </row>
    <row r="150" s="433" customFormat="true" ht="20" hidden="false" customHeight="true" outlineLevel="0" collapsed="false">
      <c r="A150" s="62"/>
      <c r="B150" s="425"/>
      <c r="C150" s="434"/>
      <c r="D150" s="426"/>
      <c r="E150" s="426"/>
      <c r="F150" s="426"/>
      <c r="G150" s="426"/>
      <c r="H150" s="426"/>
      <c r="I150" s="426"/>
      <c r="J150" s="426"/>
      <c r="K150" s="426"/>
      <c r="L150" s="426"/>
      <c r="M150" s="426"/>
      <c r="N150" s="426"/>
      <c r="O150" s="435" t="s">
        <v>193</v>
      </c>
      <c r="P150" s="435"/>
      <c r="Q150" s="435"/>
      <c r="R150" s="436" t="s">
        <v>21</v>
      </c>
      <c r="S150" s="436"/>
      <c r="T150" s="437" t="str">
        <f aca="false">IF(基本情報入力シート!M27="", "", 基本情報入力シート!M27)</f>
        <v/>
      </c>
      <c r="U150" s="437"/>
      <c r="V150" s="437"/>
      <c r="W150" s="437"/>
      <c r="X150" s="437"/>
      <c r="Y150" s="438" t="s">
        <v>22</v>
      </c>
      <c r="Z150" s="438"/>
      <c r="AA150" s="437" t="str">
        <f aca="false">IF(基本情報入力シート!M28="", "", 基本情報入力シート!M28)</f>
        <v/>
      </c>
      <c r="AB150" s="437"/>
      <c r="AC150" s="437"/>
      <c r="AD150" s="437"/>
      <c r="AE150" s="437"/>
      <c r="AF150" s="437"/>
      <c r="AG150" s="437"/>
      <c r="AH150" s="437"/>
      <c r="AI150" s="437"/>
      <c r="AJ150" s="434"/>
      <c r="AK150" s="439"/>
      <c r="AL150" s="423"/>
      <c r="AM150" s="2"/>
      <c r="AN150" s="432"/>
      <c r="AO150" s="432"/>
    </row>
    <row r="151" customFormat="false" ht="7.5" hidden="false" customHeight="true" outlineLevel="0" collapsed="false">
      <c r="A151" s="62"/>
      <c r="B151" s="440"/>
      <c r="C151" s="441"/>
      <c r="D151" s="442"/>
      <c r="E151" s="442"/>
      <c r="F151" s="442"/>
      <c r="G151" s="442"/>
      <c r="H151" s="442"/>
      <c r="I151" s="442"/>
      <c r="J151" s="442"/>
      <c r="K151" s="442"/>
      <c r="L151" s="442"/>
      <c r="M151" s="442"/>
      <c r="N151" s="442"/>
      <c r="O151" s="442"/>
      <c r="P151" s="442"/>
      <c r="Q151" s="442"/>
      <c r="R151" s="442"/>
      <c r="S151" s="442"/>
      <c r="T151" s="442"/>
      <c r="U151" s="442"/>
      <c r="V151" s="442"/>
      <c r="W151" s="442"/>
      <c r="X151" s="442"/>
      <c r="Y151" s="442"/>
      <c r="Z151" s="442"/>
      <c r="AA151" s="442"/>
      <c r="AB151" s="442"/>
      <c r="AC151" s="442"/>
      <c r="AD151" s="442"/>
      <c r="AE151" s="442"/>
      <c r="AF151" s="442"/>
      <c r="AG151" s="442"/>
      <c r="AH151" s="442"/>
      <c r="AI151" s="442"/>
      <c r="AJ151" s="442"/>
      <c r="AK151" s="443"/>
      <c r="AL151" s="444"/>
      <c r="AM151" s="2"/>
      <c r="AN151" s="2"/>
      <c r="AO151" s="2"/>
    </row>
    <row r="152" customFormat="false" ht="7.5" hidden="false" customHeight="true" outlineLevel="0" collapsed="false">
      <c r="A152" s="62"/>
      <c r="B152" s="63"/>
      <c r="C152" s="426"/>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2"/>
      <c r="AM152" s="2"/>
      <c r="AN152" s="2"/>
      <c r="AO152" s="2"/>
    </row>
    <row r="153" customFormat="false" ht="14" hidden="false" customHeight="false" outlineLevel="0" collapsed="false">
      <c r="A153" s="62"/>
      <c r="B153" s="445" t="s">
        <v>194</v>
      </c>
      <c r="C153" s="446"/>
      <c r="D153" s="69"/>
      <c r="E153" s="69"/>
      <c r="F153" s="68" t="s">
        <v>195</v>
      </c>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2"/>
      <c r="AN153" s="2"/>
      <c r="AO153" s="2"/>
    </row>
    <row r="154" customFormat="false" ht="13" hidden="false" customHeight="false" outlineLevel="0" collapsed="false">
      <c r="A154" s="62"/>
      <c r="B154" s="413" t="s">
        <v>59</v>
      </c>
      <c r="C154" s="154" t="s">
        <v>196</v>
      </c>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2"/>
      <c r="AN154" s="2"/>
      <c r="AO154" s="2"/>
    </row>
    <row r="155" customFormat="false" ht="13" hidden="false" customHeight="false" outlineLevel="0" collapsed="false">
      <c r="A155" s="62"/>
      <c r="B155" s="413" t="s">
        <v>184</v>
      </c>
      <c r="C155" s="154" t="s">
        <v>197</v>
      </c>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4"/>
      <c r="AL155" s="62"/>
      <c r="AM155" s="2"/>
      <c r="AN155" s="2"/>
      <c r="AO155" s="2"/>
    </row>
    <row r="156" customFormat="false" ht="12.65" hidden="false" customHeight="true" outlineLevel="0" collapsed="false">
      <c r="A156" s="62"/>
      <c r="B156" s="68"/>
      <c r="C156" s="446"/>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2"/>
      <c r="AN156" s="2"/>
      <c r="AO156" s="2"/>
    </row>
    <row r="157" customFormat="false" ht="13" hidden="false" customHeight="false" outlineLevel="0" collapsed="false">
      <c r="A157" s="62"/>
      <c r="B157" s="447" t="s">
        <v>44</v>
      </c>
      <c r="C157" s="447"/>
      <c r="D157" s="447"/>
      <c r="E157" s="447"/>
      <c r="F157" s="447"/>
      <c r="G157" s="447"/>
      <c r="H157" s="447"/>
      <c r="I157" s="447"/>
      <c r="J157" s="447"/>
      <c r="K157" s="447"/>
      <c r="L157" s="447"/>
      <c r="M157" s="447"/>
      <c r="N157" s="447"/>
      <c r="O157" s="447"/>
      <c r="P157" s="447"/>
      <c r="Q157" s="447"/>
      <c r="R157" s="447"/>
      <c r="S157" s="447"/>
      <c r="T157" s="447"/>
      <c r="U157" s="447"/>
      <c r="V157" s="447"/>
      <c r="W157" s="447"/>
      <c r="X157" s="447"/>
      <c r="Y157" s="447"/>
      <c r="Z157" s="447"/>
      <c r="AA157" s="447"/>
      <c r="AB157" s="447"/>
      <c r="AC157" s="447"/>
      <c r="AD157" s="447"/>
      <c r="AE157" s="447"/>
      <c r="AF157" s="447"/>
      <c r="AG157" s="447"/>
      <c r="AH157" s="447"/>
      <c r="AI157" s="447"/>
      <c r="AJ157" s="447"/>
      <c r="AK157" s="447"/>
      <c r="AL157" s="62"/>
      <c r="AM157" s="2"/>
      <c r="AN157" s="2"/>
      <c r="AO157" s="2"/>
    </row>
    <row r="158" customFormat="false" ht="15" hidden="false" customHeight="true" outlineLevel="0" collapsed="false">
      <c r="A158" s="62"/>
      <c r="B158" s="448" t="s">
        <v>198</v>
      </c>
      <c r="C158" s="449" t="s">
        <v>199</v>
      </c>
      <c r="D158" s="449"/>
      <c r="E158" s="449"/>
      <c r="F158" s="449"/>
      <c r="G158" s="449"/>
      <c r="H158" s="449"/>
      <c r="I158" s="449"/>
      <c r="J158" s="449"/>
      <c r="K158" s="449"/>
      <c r="L158" s="449"/>
      <c r="M158" s="449"/>
      <c r="N158" s="449"/>
      <c r="O158" s="449"/>
      <c r="P158" s="449"/>
      <c r="Q158" s="449"/>
      <c r="R158" s="449"/>
      <c r="S158" s="449"/>
      <c r="T158" s="449"/>
      <c r="U158" s="449"/>
      <c r="V158" s="449"/>
      <c r="W158" s="449"/>
      <c r="X158" s="449"/>
      <c r="Y158" s="449"/>
      <c r="Z158" s="449"/>
      <c r="AA158" s="449"/>
      <c r="AB158" s="449"/>
      <c r="AC158" s="449"/>
      <c r="AD158" s="449"/>
      <c r="AE158" s="449"/>
      <c r="AF158" s="449"/>
      <c r="AG158" s="449"/>
      <c r="AH158" s="449"/>
      <c r="AI158" s="449"/>
      <c r="AJ158" s="449"/>
      <c r="AK158" s="450" t="str">
        <f aca="false">AE20</f>
        <v/>
      </c>
      <c r="AL158" s="62"/>
      <c r="AM158" s="2"/>
      <c r="AN158" s="2"/>
      <c r="AO158" s="2"/>
    </row>
    <row r="159" customFormat="false" ht="15" hidden="false" customHeight="true" outlineLevel="0" collapsed="false">
      <c r="A159" s="62"/>
      <c r="B159" s="451" t="s">
        <v>200</v>
      </c>
      <c r="C159" s="452" t="s">
        <v>201</v>
      </c>
      <c r="D159" s="452"/>
      <c r="E159" s="452"/>
      <c r="F159" s="452"/>
      <c r="G159" s="452"/>
      <c r="H159" s="452"/>
      <c r="I159" s="452"/>
      <c r="J159" s="452"/>
      <c r="K159" s="452"/>
      <c r="L159" s="452"/>
      <c r="M159" s="452"/>
      <c r="N159" s="452"/>
      <c r="O159" s="452"/>
      <c r="P159" s="452"/>
      <c r="Q159" s="452"/>
      <c r="R159" s="452"/>
      <c r="S159" s="452"/>
      <c r="T159" s="452"/>
      <c r="U159" s="452"/>
      <c r="V159" s="452"/>
      <c r="W159" s="452"/>
      <c r="X159" s="452"/>
      <c r="Y159" s="452"/>
      <c r="Z159" s="452"/>
      <c r="AA159" s="452"/>
      <c r="AB159" s="452"/>
      <c r="AC159" s="452"/>
      <c r="AD159" s="452"/>
      <c r="AE159" s="452"/>
      <c r="AF159" s="452"/>
      <c r="AG159" s="452"/>
      <c r="AH159" s="452"/>
      <c r="AI159" s="452"/>
      <c r="AJ159" s="452"/>
      <c r="AK159" s="450" t="str">
        <f aca="false">Y26</f>
        <v/>
      </c>
      <c r="AL159" s="62"/>
      <c r="AM159" s="2"/>
      <c r="AN159" s="2"/>
      <c r="AO159" s="2"/>
    </row>
    <row r="160" customFormat="false" ht="12" hidden="false" customHeight="true" outlineLevel="0" collapsed="false">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2"/>
      <c r="AN160" s="2"/>
      <c r="AO160" s="2"/>
    </row>
    <row r="161" customFormat="false" ht="14" hidden="false" customHeight="true" outlineLevel="0" collapsed="false">
      <c r="A161" s="62"/>
      <c r="B161" s="447" t="s">
        <v>80</v>
      </c>
      <c r="C161" s="447"/>
      <c r="D161" s="447"/>
      <c r="E161" s="447"/>
      <c r="F161" s="447"/>
      <c r="G161" s="447"/>
      <c r="H161" s="447"/>
      <c r="I161" s="447"/>
      <c r="J161" s="447"/>
      <c r="K161" s="447"/>
      <c r="L161" s="447"/>
      <c r="M161" s="447"/>
      <c r="N161" s="447"/>
      <c r="O161" s="447"/>
      <c r="P161" s="447"/>
      <c r="Q161" s="447"/>
      <c r="R161" s="447"/>
      <c r="S161" s="447"/>
      <c r="T161" s="447"/>
      <c r="U161" s="447"/>
      <c r="V161" s="447"/>
      <c r="W161" s="447"/>
      <c r="X161" s="447"/>
      <c r="Y161" s="447"/>
      <c r="Z161" s="447"/>
      <c r="AA161" s="447"/>
      <c r="AB161" s="447"/>
      <c r="AC161" s="447"/>
      <c r="AD161" s="447"/>
      <c r="AE161" s="447"/>
      <c r="AF161" s="447"/>
      <c r="AG161" s="447"/>
      <c r="AH161" s="447"/>
      <c r="AI161" s="447"/>
      <c r="AJ161" s="447"/>
      <c r="AK161" s="447"/>
      <c r="AL161" s="62"/>
      <c r="AM161" s="2"/>
      <c r="AN161" s="2"/>
      <c r="AO161" s="2"/>
    </row>
    <row r="162" customFormat="false" ht="15" hidden="false" customHeight="true" outlineLevel="0" collapsed="false">
      <c r="A162" s="62"/>
      <c r="B162" s="453" t="s">
        <v>198</v>
      </c>
      <c r="C162" s="454" t="s">
        <v>202</v>
      </c>
      <c r="D162" s="454"/>
      <c r="E162" s="454"/>
      <c r="F162" s="454"/>
      <c r="G162" s="454"/>
      <c r="H162" s="454"/>
      <c r="I162" s="454"/>
      <c r="J162" s="455" t="s">
        <v>203</v>
      </c>
      <c r="K162" s="455"/>
      <c r="L162" s="455"/>
      <c r="M162" s="455"/>
      <c r="N162" s="455"/>
      <c r="O162" s="455"/>
      <c r="P162" s="455"/>
      <c r="Q162" s="455"/>
      <c r="R162" s="455"/>
      <c r="S162" s="455"/>
      <c r="T162" s="455"/>
      <c r="U162" s="455"/>
      <c r="V162" s="455"/>
      <c r="W162" s="455"/>
      <c r="X162" s="455"/>
      <c r="Y162" s="455"/>
      <c r="Z162" s="455"/>
      <c r="AA162" s="455"/>
      <c r="AB162" s="455"/>
      <c r="AC162" s="455"/>
      <c r="AD162" s="455"/>
      <c r="AE162" s="455"/>
      <c r="AF162" s="455"/>
      <c r="AG162" s="455"/>
      <c r="AH162" s="455"/>
      <c r="AI162" s="455"/>
      <c r="AJ162" s="455"/>
      <c r="AK162" s="450" t="str">
        <f aca="false">IF(H7="", "", IF(AND(AA50="○", AK48="○"), "○", "×"))</f>
        <v/>
      </c>
      <c r="AL162" s="62"/>
      <c r="AM162" s="2"/>
      <c r="AN162" s="2"/>
      <c r="AO162" s="2"/>
    </row>
    <row r="163" customFormat="false" ht="15" hidden="false" customHeight="true" outlineLevel="0" collapsed="false">
      <c r="A163" s="62"/>
      <c r="B163" s="453" t="s">
        <v>200</v>
      </c>
      <c r="C163" s="456" t="s">
        <v>204</v>
      </c>
      <c r="D163" s="456"/>
      <c r="E163" s="456"/>
      <c r="F163" s="456"/>
      <c r="G163" s="456"/>
      <c r="H163" s="456"/>
      <c r="I163" s="456"/>
      <c r="J163" s="455" t="s">
        <v>205</v>
      </c>
      <c r="K163" s="455"/>
      <c r="L163" s="455"/>
      <c r="M163" s="455"/>
      <c r="N163" s="455"/>
      <c r="O163" s="455"/>
      <c r="P163" s="455"/>
      <c r="Q163" s="455"/>
      <c r="R163" s="455"/>
      <c r="S163" s="455"/>
      <c r="T163" s="455"/>
      <c r="U163" s="455"/>
      <c r="V163" s="455"/>
      <c r="W163" s="455"/>
      <c r="X163" s="455"/>
      <c r="Y163" s="455"/>
      <c r="Z163" s="455"/>
      <c r="AA163" s="455"/>
      <c r="AB163" s="455"/>
      <c r="AC163" s="455"/>
      <c r="AD163" s="455"/>
      <c r="AE163" s="455"/>
      <c r="AF163" s="455"/>
      <c r="AG163" s="455"/>
      <c r="AH163" s="455"/>
      <c r="AI163" s="455"/>
      <c r="AJ163" s="455"/>
      <c r="AK163" s="450" t="str">
        <f aca="false">IF(H7="", "", IF(AND(AK53="○", AH55="○"), "○", "×"))</f>
        <v/>
      </c>
      <c r="AL163" s="62"/>
      <c r="AM163" s="2"/>
      <c r="AN163" s="2"/>
      <c r="AO163" s="2"/>
    </row>
    <row r="164" customFormat="false" ht="15" hidden="false" customHeight="true" outlineLevel="0" collapsed="false">
      <c r="A164" s="62"/>
      <c r="B164" s="453" t="s">
        <v>206</v>
      </c>
      <c r="C164" s="457" t="s">
        <v>207</v>
      </c>
      <c r="D164" s="457"/>
      <c r="E164" s="457"/>
      <c r="F164" s="457"/>
      <c r="G164" s="457"/>
      <c r="H164" s="457"/>
      <c r="I164" s="457"/>
      <c r="J164" s="458" t="s">
        <v>208</v>
      </c>
      <c r="K164" s="458"/>
      <c r="L164" s="458"/>
      <c r="M164" s="458"/>
      <c r="N164" s="458"/>
      <c r="O164" s="458"/>
      <c r="P164" s="458"/>
      <c r="Q164" s="458"/>
      <c r="R164" s="458"/>
      <c r="S164" s="458"/>
      <c r="T164" s="458"/>
      <c r="U164" s="458"/>
      <c r="V164" s="458"/>
      <c r="W164" s="458"/>
      <c r="X164" s="458"/>
      <c r="Y164" s="458"/>
      <c r="Z164" s="458"/>
      <c r="AA164" s="458"/>
      <c r="AB164" s="458"/>
      <c r="AC164" s="458"/>
      <c r="AD164" s="458"/>
      <c r="AE164" s="458"/>
      <c r="AF164" s="458"/>
      <c r="AG164" s="458"/>
      <c r="AH164" s="458"/>
      <c r="AI164" s="458"/>
      <c r="AJ164" s="458"/>
      <c r="AK164" s="450" t="str">
        <f aca="false">IF(H7="", "", IF(AM60=1, "", IF(AND(T64="○", T70="○"), "○", "×")))</f>
        <v/>
      </c>
      <c r="AL164" s="62"/>
      <c r="AM164" s="2"/>
      <c r="AN164" s="2"/>
      <c r="AO164" s="2"/>
    </row>
    <row r="165" customFormat="false" ht="15" hidden="false" customHeight="true" outlineLevel="0" collapsed="false">
      <c r="A165" s="62"/>
      <c r="B165" s="453" t="s">
        <v>209</v>
      </c>
      <c r="C165" s="457" t="s">
        <v>210</v>
      </c>
      <c r="D165" s="457"/>
      <c r="E165" s="457"/>
      <c r="F165" s="457"/>
      <c r="G165" s="457"/>
      <c r="H165" s="457"/>
      <c r="I165" s="457"/>
      <c r="J165" s="458" t="s">
        <v>211</v>
      </c>
      <c r="K165" s="458"/>
      <c r="L165" s="458"/>
      <c r="M165" s="458"/>
      <c r="N165" s="458"/>
      <c r="O165" s="458"/>
      <c r="P165" s="458"/>
      <c r="Q165" s="458"/>
      <c r="R165" s="458"/>
      <c r="S165" s="458"/>
      <c r="T165" s="458"/>
      <c r="U165" s="458"/>
      <c r="V165" s="458"/>
      <c r="W165" s="458"/>
      <c r="X165" s="458"/>
      <c r="Y165" s="458"/>
      <c r="Z165" s="458"/>
      <c r="AA165" s="458"/>
      <c r="AB165" s="458"/>
      <c r="AC165" s="458"/>
      <c r="AD165" s="458"/>
      <c r="AE165" s="458"/>
      <c r="AF165" s="458"/>
      <c r="AG165" s="458"/>
      <c r="AH165" s="458"/>
      <c r="AI165" s="458"/>
      <c r="AJ165" s="458"/>
      <c r="AK165" s="450" t="str">
        <f aca="false">S82</f>
        <v/>
      </c>
      <c r="AL165" s="62"/>
      <c r="AM165" s="2"/>
      <c r="AN165" s="2"/>
      <c r="AO165" s="2"/>
    </row>
    <row r="166" customFormat="false" ht="30" hidden="false" customHeight="true" outlineLevel="0" collapsed="false">
      <c r="A166" s="62"/>
      <c r="B166" s="453" t="s">
        <v>212</v>
      </c>
      <c r="C166" s="457" t="s">
        <v>213</v>
      </c>
      <c r="D166" s="457"/>
      <c r="E166" s="457"/>
      <c r="F166" s="457"/>
      <c r="G166" s="457"/>
      <c r="H166" s="457"/>
      <c r="I166" s="457"/>
      <c r="J166" s="458" t="s">
        <v>214</v>
      </c>
      <c r="K166" s="458"/>
      <c r="L166" s="458"/>
      <c r="M166" s="458"/>
      <c r="N166" s="458"/>
      <c r="O166" s="458"/>
      <c r="P166" s="458"/>
      <c r="Q166" s="458"/>
      <c r="R166" s="458"/>
      <c r="S166" s="458"/>
      <c r="T166" s="458"/>
      <c r="U166" s="458"/>
      <c r="V166" s="458"/>
      <c r="W166" s="458"/>
      <c r="X166" s="458"/>
      <c r="Y166" s="458"/>
      <c r="Z166" s="458"/>
      <c r="AA166" s="458"/>
      <c r="AB166" s="458"/>
      <c r="AC166" s="458"/>
      <c r="AD166" s="458"/>
      <c r="AE166" s="458"/>
      <c r="AF166" s="458"/>
      <c r="AG166" s="458"/>
      <c r="AH166" s="458"/>
      <c r="AI166" s="458"/>
      <c r="AJ166" s="458"/>
      <c r="AK166" s="450" t="str">
        <f aca="false">IF(AND(S91="", S92=""), "", IF(OR(AND(S91="○", S92="○"), AND(OR(S91="×", S92="×"), AK94="○"), AND(S91="○", S92=""), AND(S91="", S92="○")), "○", "×"))</f>
        <v/>
      </c>
      <c r="AL166" s="62"/>
      <c r="AM166" s="2"/>
      <c r="AN166" s="2"/>
      <c r="AO166" s="2"/>
    </row>
    <row r="167" customFormat="false" ht="15" hidden="false" customHeight="true" outlineLevel="0" collapsed="false">
      <c r="A167" s="62"/>
      <c r="B167" s="459" t="s">
        <v>215</v>
      </c>
      <c r="C167" s="460" t="s">
        <v>216</v>
      </c>
      <c r="D167" s="460"/>
      <c r="E167" s="460"/>
      <c r="F167" s="460"/>
      <c r="G167" s="460"/>
      <c r="H167" s="460"/>
      <c r="I167" s="460"/>
      <c r="J167" s="461" t="s">
        <v>217</v>
      </c>
      <c r="K167" s="461"/>
      <c r="L167" s="461"/>
      <c r="M167" s="461"/>
      <c r="N167" s="461"/>
      <c r="O167" s="461"/>
      <c r="P167" s="461"/>
      <c r="Q167" s="461"/>
      <c r="R167" s="461"/>
      <c r="S167" s="461"/>
      <c r="T167" s="461"/>
      <c r="U167" s="461"/>
      <c r="V167" s="461"/>
      <c r="W167" s="461"/>
      <c r="X167" s="461"/>
      <c r="Y167" s="461"/>
      <c r="Z167" s="461"/>
      <c r="AA167" s="461"/>
      <c r="AB167" s="461"/>
      <c r="AC167" s="461"/>
      <c r="AD167" s="461"/>
      <c r="AE167" s="461"/>
      <c r="AF167" s="461"/>
      <c r="AG167" s="461"/>
      <c r="AH167" s="461"/>
      <c r="AI167" s="461"/>
      <c r="AJ167" s="461"/>
      <c r="AK167" s="462" t="str">
        <f aca="false">IF(H7="", "", IF(OR(AM102=1, AK103="○"), "○", "×"))</f>
        <v/>
      </c>
      <c r="AL167" s="62"/>
      <c r="AM167" s="2"/>
      <c r="AN167" s="2"/>
      <c r="AO167" s="2"/>
    </row>
    <row r="168" customFormat="false" ht="13" hidden="false" customHeight="false" outlineLevel="0" collapsed="false">
      <c r="B168" s="310"/>
      <c r="C168" s="310"/>
      <c r="D168" s="310"/>
      <c r="E168" s="310"/>
      <c r="F168" s="310"/>
      <c r="G168" s="310"/>
      <c r="H168" s="310"/>
      <c r="I168" s="310"/>
      <c r="J168" s="310"/>
      <c r="K168" s="310"/>
      <c r="L168" s="310"/>
      <c r="M168" s="310"/>
      <c r="N168" s="310"/>
      <c r="O168" s="310"/>
      <c r="P168" s="310"/>
      <c r="Q168" s="310"/>
      <c r="R168" s="310"/>
      <c r="S168" s="310"/>
      <c r="T168" s="310"/>
      <c r="U168" s="310"/>
      <c r="V168" s="310"/>
      <c r="W168" s="310"/>
      <c r="X168" s="310"/>
      <c r="Y168" s="310"/>
      <c r="Z168" s="310"/>
      <c r="AA168" s="310"/>
      <c r="AB168" s="310"/>
      <c r="AC168" s="310"/>
      <c r="AD168" s="310"/>
      <c r="AE168" s="310"/>
      <c r="AF168" s="310"/>
      <c r="AG168" s="310"/>
      <c r="AH168" s="310"/>
      <c r="AI168" s="310"/>
      <c r="AJ168" s="310"/>
      <c r="AK168" s="310"/>
      <c r="AM168" s="2"/>
      <c r="AN168" s="2"/>
      <c r="AO168" s="2"/>
    </row>
    <row r="169" customFormat="false" ht="13" hidden="false" customHeight="false" outlineLevel="0" collapsed="false">
      <c r="B169" s="463"/>
      <c r="C169" s="463"/>
      <c r="D169" s="463"/>
      <c r="E169" s="463"/>
      <c r="F169" s="463"/>
      <c r="G169" s="463"/>
      <c r="H169" s="463"/>
      <c r="I169" s="463"/>
      <c r="J169" s="463"/>
      <c r="K169" s="463"/>
      <c r="L169" s="463"/>
      <c r="M169" s="463"/>
      <c r="N169" s="463"/>
      <c r="O169" s="463"/>
      <c r="P169" s="463"/>
      <c r="Q169" s="463"/>
      <c r="R169" s="463"/>
      <c r="S169" s="463"/>
      <c r="T169" s="463"/>
      <c r="U169" s="463"/>
      <c r="V169" s="463"/>
      <c r="W169" s="463"/>
      <c r="X169" s="463"/>
      <c r="Y169" s="463"/>
      <c r="Z169" s="463"/>
      <c r="AA169" s="463"/>
      <c r="AB169" s="463"/>
      <c r="AC169" s="463"/>
      <c r="AD169" s="463"/>
      <c r="AE169" s="463"/>
      <c r="AF169" s="463"/>
      <c r="AG169" s="463"/>
      <c r="AH169" s="463"/>
      <c r="AI169" s="463"/>
      <c r="AJ169" s="463"/>
      <c r="AK169" s="463"/>
      <c r="AM169" s="2"/>
      <c r="AN169" s="2"/>
      <c r="AO169" s="2"/>
    </row>
    <row r="170" customFormat="false" ht="13" hidden="false" customHeight="false" outlineLevel="0" collapsed="false">
      <c r="B170" s="463"/>
      <c r="C170" s="463"/>
      <c r="D170" s="463"/>
      <c r="E170" s="463"/>
      <c r="F170" s="463"/>
      <c r="G170" s="463"/>
      <c r="H170" s="463"/>
      <c r="I170" s="463"/>
      <c r="J170" s="463"/>
      <c r="K170" s="463"/>
      <c r="L170" s="463"/>
      <c r="M170" s="463"/>
      <c r="N170" s="463"/>
      <c r="O170" s="463"/>
      <c r="P170" s="463"/>
      <c r="Q170" s="463"/>
      <c r="R170" s="463"/>
      <c r="S170" s="463"/>
      <c r="T170" s="463"/>
      <c r="U170" s="463"/>
      <c r="V170" s="463"/>
      <c r="W170" s="463"/>
      <c r="X170" s="463"/>
      <c r="Y170" s="463"/>
      <c r="Z170" s="463"/>
      <c r="AA170" s="463"/>
      <c r="AB170" s="463"/>
      <c r="AC170" s="463"/>
      <c r="AD170" s="463"/>
      <c r="AE170" s="463"/>
      <c r="AF170" s="463"/>
      <c r="AG170" s="463"/>
      <c r="AH170" s="463"/>
      <c r="AI170" s="463"/>
      <c r="AJ170" s="463"/>
      <c r="AK170" s="463"/>
      <c r="AM170" s="2"/>
      <c r="AN170" s="2"/>
      <c r="AO170" s="2"/>
    </row>
    <row r="171" customFormat="false" ht="13" hidden="false" customHeight="false" outlineLevel="0" collapsed="false">
      <c r="B171" s="463"/>
      <c r="C171" s="463"/>
      <c r="D171" s="463"/>
      <c r="E171" s="463"/>
      <c r="F171" s="463"/>
      <c r="G171" s="463"/>
      <c r="H171" s="463"/>
      <c r="I171" s="463"/>
      <c r="J171" s="463"/>
      <c r="K171" s="463"/>
      <c r="L171" s="463"/>
      <c r="M171" s="463"/>
      <c r="N171" s="463"/>
      <c r="O171" s="463"/>
      <c r="P171" s="463"/>
      <c r="Q171" s="463"/>
      <c r="R171" s="463"/>
      <c r="S171" s="463"/>
      <c r="T171" s="463"/>
      <c r="U171" s="463"/>
      <c r="V171" s="463"/>
      <c r="W171" s="463"/>
      <c r="X171" s="463"/>
      <c r="Y171" s="463"/>
      <c r="Z171" s="463"/>
      <c r="AA171" s="463"/>
      <c r="AB171" s="463"/>
      <c r="AC171" s="463"/>
      <c r="AD171" s="463"/>
      <c r="AE171" s="463"/>
      <c r="AF171" s="463"/>
      <c r="AG171" s="463"/>
      <c r="AH171" s="463"/>
      <c r="AI171" s="463"/>
      <c r="AJ171" s="463"/>
      <c r="AK171" s="463"/>
      <c r="AM171" s="2"/>
      <c r="AN171" s="2"/>
      <c r="AO171" s="2"/>
    </row>
    <row r="172" customFormat="false" ht="13" hidden="false" customHeight="false" outlineLevel="0" collapsed="false">
      <c r="B172" s="463"/>
      <c r="C172" s="463"/>
      <c r="D172" s="463"/>
      <c r="E172" s="463"/>
      <c r="F172" s="463"/>
      <c r="G172" s="463"/>
      <c r="H172" s="463"/>
      <c r="I172" s="463"/>
      <c r="J172" s="463"/>
      <c r="K172" s="463"/>
      <c r="L172" s="463"/>
      <c r="M172" s="463"/>
      <c r="N172" s="463"/>
      <c r="O172" s="463"/>
      <c r="P172" s="463"/>
      <c r="Q172" s="463"/>
      <c r="R172" s="463"/>
      <c r="S172" s="463"/>
      <c r="T172" s="463"/>
      <c r="U172" s="463"/>
      <c r="V172" s="463"/>
      <c r="W172" s="463"/>
      <c r="X172" s="463"/>
      <c r="Y172" s="463"/>
      <c r="Z172" s="463"/>
      <c r="AA172" s="463"/>
      <c r="AB172" s="463"/>
      <c r="AC172" s="463"/>
      <c r="AD172" s="463"/>
      <c r="AE172" s="463"/>
      <c r="AF172" s="463"/>
      <c r="AG172" s="463"/>
      <c r="AH172" s="463"/>
      <c r="AI172" s="463"/>
      <c r="AJ172" s="463"/>
      <c r="AK172" s="463"/>
      <c r="AM172" s="2"/>
      <c r="AN172" s="2"/>
      <c r="AO172" s="2"/>
    </row>
    <row r="173" customFormat="false" ht="13" hidden="false" customHeight="false" outlineLevel="0" collapsed="false">
      <c r="B173" s="463"/>
      <c r="C173" s="463"/>
      <c r="D173" s="463"/>
      <c r="E173" s="463"/>
      <c r="F173" s="463"/>
      <c r="G173" s="463"/>
      <c r="H173" s="463"/>
      <c r="I173" s="463"/>
      <c r="J173" s="463"/>
      <c r="K173" s="463"/>
      <c r="L173" s="463"/>
      <c r="M173" s="463"/>
      <c r="N173" s="463"/>
      <c r="O173" s="463"/>
      <c r="P173" s="463"/>
      <c r="Q173" s="463"/>
      <c r="R173" s="463"/>
      <c r="S173" s="463"/>
      <c r="T173" s="463"/>
      <c r="U173" s="463"/>
      <c r="V173" s="463"/>
      <c r="W173" s="463"/>
      <c r="X173" s="463"/>
      <c r="Y173" s="463"/>
      <c r="Z173" s="463"/>
      <c r="AA173" s="463"/>
      <c r="AB173" s="463"/>
      <c r="AC173" s="463"/>
      <c r="AD173" s="463"/>
      <c r="AE173" s="463"/>
      <c r="AF173" s="463"/>
      <c r="AG173" s="463"/>
      <c r="AH173" s="463"/>
      <c r="AI173" s="463"/>
      <c r="AJ173" s="463"/>
      <c r="AK173" s="463"/>
      <c r="AM173" s="2"/>
      <c r="AN173" s="2"/>
      <c r="AO173" s="2"/>
    </row>
    <row r="174" customFormat="false" ht="13" hidden="false" customHeight="false" outlineLevel="0" collapsed="false">
      <c r="B174" s="463"/>
      <c r="C174" s="463"/>
      <c r="D174" s="463"/>
      <c r="E174" s="463"/>
      <c r="F174" s="463"/>
      <c r="G174" s="463"/>
      <c r="H174" s="463"/>
      <c r="I174" s="463"/>
      <c r="J174" s="463"/>
      <c r="K174" s="463"/>
      <c r="L174" s="463"/>
      <c r="M174" s="463"/>
      <c r="N174" s="463"/>
      <c r="O174" s="463"/>
      <c r="P174" s="463"/>
      <c r="Q174" s="463"/>
      <c r="R174" s="463"/>
      <c r="S174" s="463"/>
      <c r="T174" s="463"/>
      <c r="U174" s="463"/>
      <c r="V174" s="463"/>
      <c r="W174" s="463"/>
      <c r="X174" s="463"/>
      <c r="Y174" s="463"/>
      <c r="Z174" s="463"/>
      <c r="AA174" s="463"/>
      <c r="AB174" s="463"/>
      <c r="AC174" s="463"/>
      <c r="AD174" s="463"/>
      <c r="AE174" s="463"/>
      <c r="AF174" s="463"/>
      <c r="AG174" s="463"/>
      <c r="AH174" s="463"/>
      <c r="AI174" s="463"/>
      <c r="AJ174" s="463"/>
      <c r="AK174" s="463"/>
      <c r="AM174" s="2"/>
      <c r="AN174" s="2"/>
      <c r="AO174" s="2"/>
    </row>
    <row r="175" customFormat="false" ht="13" hidden="false" customHeight="false" outlineLevel="0" collapsed="false">
      <c r="B175" s="463"/>
      <c r="C175" s="463"/>
      <c r="D175" s="463"/>
      <c r="E175" s="463"/>
      <c r="F175" s="463"/>
      <c r="G175" s="463"/>
      <c r="H175" s="463"/>
      <c r="I175" s="463"/>
      <c r="J175" s="463"/>
      <c r="K175" s="463"/>
      <c r="L175" s="463"/>
      <c r="M175" s="463"/>
      <c r="N175" s="463"/>
      <c r="O175" s="463"/>
      <c r="P175" s="463"/>
      <c r="Q175" s="463"/>
      <c r="R175" s="463"/>
      <c r="S175" s="463"/>
      <c r="T175" s="463"/>
      <c r="U175" s="463"/>
      <c r="V175" s="463"/>
      <c r="W175" s="463"/>
      <c r="X175" s="463"/>
      <c r="Y175" s="463"/>
      <c r="Z175" s="463"/>
      <c r="AA175" s="463"/>
      <c r="AB175" s="463"/>
      <c r="AC175" s="463"/>
      <c r="AD175" s="463"/>
      <c r="AE175" s="463"/>
      <c r="AF175" s="463"/>
      <c r="AG175" s="463"/>
      <c r="AH175" s="463"/>
      <c r="AI175" s="463"/>
      <c r="AJ175" s="463"/>
      <c r="AK175" s="463"/>
      <c r="AM175" s="2"/>
      <c r="AN175" s="2"/>
      <c r="AO175" s="2"/>
    </row>
    <row r="176" customFormat="false" ht="13" hidden="false" customHeight="false" outlineLevel="0" collapsed="false">
      <c r="B176" s="463"/>
      <c r="C176" s="463"/>
      <c r="D176" s="463"/>
      <c r="E176" s="463"/>
      <c r="F176" s="463"/>
      <c r="G176" s="463"/>
      <c r="H176" s="463"/>
      <c r="I176" s="463"/>
      <c r="J176" s="463"/>
      <c r="K176" s="463"/>
      <c r="L176" s="463"/>
      <c r="M176" s="463"/>
      <c r="N176" s="463"/>
      <c r="O176" s="463"/>
      <c r="P176" s="463"/>
      <c r="Q176" s="463"/>
      <c r="R176" s="463"/>
      <c r="S176" s="463"/>
      <c r="T176" s="463"/>
      <c r="U176" s="463"/>
      <c r="V176" s="463"/>
      <c r="W176" s="463"/>
      <c r="X176" s="463"/>
      <c r="Y176" s="463"/>
      <c r="Z176" s="463"/>
      <c r="AA176" s="463"/>
      <c r="AB176" s="463"/>
      <c r="AC176" s="463"/>
      <c r="AD176" s="463"/>
      <c r="AE176" s="463"/>
      <c r="AF176" s="463"/>
      <c r="AG176" s="463"/>
      <c r="AH176" s="463"/>
      <c r="AI176" s="463"/>
      <c r="AJ176" s="463"/>
      <c r="AK176" s="463"/>
      <c r="AM176" s="2"/>
      <c r="AN176" s="2"/>
      <c r="AO176" s="2"/>
    </row>
    <row r="177" customFormat="false" ht="13" hidden="false" customHeight="false" outlineLevel="0" collapsed="false">
      <c r="B177" s="463"/>
      <c r="C177" s="463"/>
      <c r="D177" s="463"/>
      <c r="E177" s="463"/>
      <c r="F177" s="463"/>
      <c r="G177" s="463"/>
      <c r="H177" s="463"/>
      <c r="I177" s="463"/>
      <c r="J177" s="463"/>
      <c r="K177" s="463"/>
      <c r="L177" s="463"/>
      <c r="M177" s="463"/>
      <c r="N177" s="463"/>
      <c r="O177" s="463"/>
      <c r="P177" s="463"/>
      <c r="Q177" s="463"/>
      <c r="R177" s="463"/>
      <c r="S177" s="463"/>
      <c r="T177" s="463"/>
      <c r="U177" s="463"/>
      <c r="V177" s="463"/>
      <c r="W177" s="463"/>
      <c r="X177" s="463"/>
      <c r="Y177" s="463"/>
      <c r="Z177" s="463"/>
      <c r="AA177" s="463"/>
      <c r="AB177" s="463"/>
      <c r="AC177" s="463"/>
      <c r="AD177" s="463"/>
      <c r="AE177" s="463"/>
      <c r="AF177" s="463"/>
      <c r="AG177" s="463"/>
      <c r="AH177" s="463"/>
      <c r="AI177" s="463"/>
      <c r="AJ177" s="463"/>
      <c r="AK177" s="463"/>
    </row>
    <row r="178" customFormat="false" ht="13" hidden="false" customHeight="false" outlineLevel="0" collapsed="false">
      <c r="B178" s="463"/>
      <c r="C178" s="463"/>
      <c r="D178" s="463"/>
      <c r="E178" s="463"/>
      <c r="F178" s="463"/>
      <c r="G178" s="463"/>
      <c r="H178" s="463"/>
      <c r="I178" s="463"/>
      <c r="J178" s="463"/>
      <c r="K178" s="463"/>
      <c r="L178" s="463"/>
      <c r="M178" s="463"/>
      <c r="N178" s="463"/>
      <c r="O178" s="463"/>
      <c r="P178" s="463"/>
      <c r="Q178" s="463"/>
      <c r="R178" s="463"/>
      <c r="S178" s="463"/>
      <c r="T178" s="463"/>
      <c r="U178" s="463"/>
      <c r="V178" s="463"/>
      <c r="W178" s="463"/>
      <c r="X178" s="463"/>
      <c r="Y178" s="463"/>
      <c r="Z178" s="463"/>
      <c r="AA178" s="463"/>
      <c r="AB178" s="463"/>
      <c r="AC178" s="463"/>
      <c r="AD178" s="463"/>
      <c r="AE178" s="463"/>
      <c r="AF178" s="463"/>
      <c r="AG178" s="463"/>
      <c r="AH178" s="463"/>
      <c r="AI178" s="463"/>
      <c r="AJ178" s="463"/>
      <c r="AK178" s="463"/>
    </row>
    <row r="179" customFormat="false" ht="13" hidden="false" customHeight="false" outlineLevel="0" collapsed="false">
      <c r="B179" s="463"/>
      <c r="C179" s="463"/>
      <c r="D179" s="463"/>
      <c r="E179" s="463"/>
      <c r="F179" s="463"/>
      <c r="G179" s="463"/>
      <c r="H179" s="463"/>
      <c r="I179" s="463"/>
      <c r="J179" s="463"/>
      <c r="K179" s="463"/>
      <c r="L179" s="463"/>
      <c r="M179" s="463"/>
      <c r="N179" s="463"/>
      <c r="O179" s="463"/>
      <c r="P179" s="463"/>
      <c r="Q179" s="463"/>
      <c r="R179" s="463"/>
      <c r="S179" s="463"/>
      <c r="T179" s="463"/>
      <c r="U179" s="463"/>
      <c r="V179" s="463"/>
      <c r="W179" s="463"/>
      <c r="X179" s="463"/>
      <c r="Y179" s="463"/>
      <c r="Z179" s="463"/>
      <c r="AA179" s="463"/>
      <c r="AB179" s="463"/>
      <c r="AC179" s="463"/>
      <c r="AD179" s="463"/>
      <c r="AE179" s="463"/>
      <c r="AF179" s="463"/>
      <c r="AG179" s="463"/>
      <c r="AH179" s="463"/>
      <c r="AI179" s="463"/>
      <c r="AJ179" s="463"/>
      <c r="AK179" s="463"/>
    </row>
    <row r="180" customFormat="false" ht="13" hidden="false" customHeight="false" outlineLevel="0" collapsed="false">
      <c r="B180" s="463"/>
      <c r="C180" s="463"/>
      <c r="D180" s="463"/>
      <c r="E180" s="463"/>
      <c r="F180" s="463"/>
      <c r="G180" s="463"/>
      <c r="H180" s="463"/>
      <c r="I180" s="463"/>
      <c r="J180" s="463"/>
      <c r="K180" s="463"/>
      <c r="L180" s="463"/>
      <c r="M180" s="463"/>
      <c r="N180" s="463"/>
      <c r="O180" s="463"/>
      <c r="P180" s="463"/>
      <c r="Q180" s="463"/>
      <c r="R180" s="463"/>
      <c r="S180" s="463"/>
      <c r="T180" s="463"/>
      <c r="U180" s="463"/>
      <c r="V180" s="463"/>
      <c r="W180" s="463"/>
      <c r="X180" s="463"/>
      <c r="Y180" s="463"/>
      <c r="Z180" s="463"/>
      <c r="AA180" s="463"/>
      <c r="AB180" s="463"/>
      <c r="AC180" s="463"/>
      <c r="AD180" s="463"/>
      <c r="AE180" s="463"/>
      <c r="AF180" s="463"/>
      <c r="AG180" s="463"/>
      <c r="AH180" s="463"/>
      <c r="AI180" s="463"/>
      <c r="AJ180" s="463"/>
      <c r="AK180" s="463"/>
    </row>
    <row r="181" customFormat="false" ht="13" hidden="false" customHeight="false" outlineLevel="0" collapsed="false">
      <c r="B181" s="463"/>
      <c r="C181" s="463"/>
      <c r="D181" s="463"/>
      <c r="E181" s="463"/>
      <c r="F181" s="463"/>
      <c r="G181" s="463"/>
      <c r="H181" s="463"/>
      <c r="I181" s="463"/>
      <c r="J181" s="463"/>
      <c r="K181" s="463"/>
      <c r="L181" s="463"/>
      <c r="M181" s="463"/>
      <c r="N181" s="463"/>
      <c r="O181" s="463"/>
      <c r="P181" s="463"/>
      <c r="Q181" s="463"/>
      <c r="R181" s="463"/>
      <c r="S181" s="463"/>
      <c r="T181" s="463"/>
      <c r="U181" s="463"/>
      <c r="V181" s="463"/>
      <c r="W181" s="463"/>
      <c r="X181" s="463"/>
      <c r="Y181" s="463"/>
      <c r="Z181" s="463"/>
      <c r="AA181" s="463"/>
      <c r="AB181" s="463"/>
      <c r="AC181" s="463"/>
      <c r="AD181" s="463"/>
      <c r="AE181" s="463"/>
      <c r="AF181" s="463"/>
      <c r="AG181" s="463"/>
      <c r="AH181" s="463"/>
      <c r="AI181" s="463"/>
      <c r="AJ181" s="463"/>
      <c r="AK181" s="463"/>
    </row>
    <row r="182" customFormat="false" ht="13" hidden="false" customHeight="false" outlineLevel="0" collapsed="false">
      <c r="C182" s="463"/>
    </row>
  </sheetData>
  <sheetProtection algorithmName="SHA-512" hashValue="xxSP/7N1nJroWqpb0gnTl/k1E03AEV2w3Ae7m8WSVqXrQaWeh8Ur9RlSqsnZjTXI1b2FdQRRdQPhBSmWDRe33Q==" saltValue="4JJlxH8c6uAvphXBbRoLeA==" spinCount="100000" sheet="true" formatCells="false" formatColumns="false" formatRows="false"/>
  <mergeCells count="208">
    <mergeCell ref="Z1:AC1"/>
    <mergeCell ref="AD1:AK1"/>
    <mergeCell ref="B3:AL3"/>
    <mergeCell ref="B6:G6"/>
    <mergeCell ref="H6:AK6"/>
    <mergeCell ref="B7:G7"/>
    <mergeCell ref="H7:AK7"/>
    <mergeCell ref="B8:G10"/>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E20:AE21"/>
    <mergeCell ref="AQ20:BE20"/>
    <mergeCell ref="C21:V21"/>
    <mergeCell ref="W21:AB21"/>
    <mergeCell ref="C23:AK23"/>
    <mergeCell ref="C26:P26"/>
    <mergeCell ref="Q26:V26"/>
    <mergeCell ref="Y26:Y30"/>
    <mergeCell ref="AQ26:BE30"/>
    <mergeCell ref="B27:B28"/>
    <mergeCell ref="C27:P27"/>
    <mergeCell ref="Q27:V27"/>
    <mergeCell ref="C28:P28"/>
    <mergeCell ref="Q28:V28"/>
    <mergeCell ref="C29:P29"/>
    <mergeCell ref="Q29:V29"/>
    <mergeCell ref="C30:P30"/>
    <mergeCell ref="Q30:V30"/>
    <mergeCell ref="B31:B34"/>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AQ43:BE44"/>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B71:B75"/>
    <mergeCell ref="D71:AK71"/>
    <mergeCell ref="C72:C75"/>
    <mergeCell ref="D72:G75"/>
    <mergeCell ref="H72:H73"/>
    <mergeCell ref="I72:I73"/>
    <mergeCell ref="J72:AK72"/>
    <mergeCell ref="J73:AK73"/>
    <mergeCell ref="AQ73:BE73"/>
    <mergeCell ref="H74:H75"/>
    <mergeCell ref="I74:I75"/>
    <mergeCell ref="S74:AK74"/>
    <mergeCell ref="J75:AK75"/>
    <mergeCell ref="AQ75:BE75"/>
    <mergeCell ref="C80:W80"/>
    <mergeCell ref="B82:C82"/>
    <mergeCell ref="D82:Q82"/>
    <mergeCell ref="C83:AK83"/>
    <mergeCell ref="B84:B86"/>
    <mergeCell ref="C84:F86"/>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B112:E115"/>
    <mergeCell ref="G112:AK112"/>
    <mergeCell ref="AN112:AN115"/>
    <mergeCell ref="AQ112:BE115"/>
    <mergeCell ref="G113:AJ113"/>
    <mergeCell ref="G114:AK114"/>
    <mergeCell ref="G115:AJ115"/>
    <mergeCell ref="B116:E119"/>
    <mergeCell ref="G116:AK116"/>
    <mergeCell ref="AN116:AN119"/>
    <mergeCell ref="AQ116:BE119"/>
    <mergeCell ref="G117:AJ117"/>
    <mergeCell ref="G118:AJ118"/>
    <mergeCell ref="G119:AK119"/>
    <mergeCell ref="B120:E123"/>
    <mergeCell ref="G120:AJ120"/>
    <mergeCell ref="AN120:AN123"/>
    <mergeCell ref="AQ120:BE123"/>
    <mergeCell ref="G121:AK121"/>
    <mergeCell ref="G122:AK122"/>
    <mergeCell ref="G123:AK123"/>
    <mergeCell ref="B124:E127"/>
    <mergeCell ref="G124:AK124"/>
    <mergeCell ref="AN124:AN127"/>
    <mergeCell ref="AQ124:BE127"/>
    <mergeCell ref="G125:AK125"/>
    <mergeCell ref="G126:AK126"/>
    <mergeCell ref="G127:AK127"/>
    <mergeCell ref="B128:E135"/>
    <mergeCell ref="G128:AK128"/>
    <mergeCell ref="AN128:AN135"/>
    <mergeCell ref="AQ128:BE128"/>
    <mergeCell ref="G129:AJ129"/>
    <mergeCell ref="AQ129:BE135"/>
    <mergeCell ref="G130:AK130"/>
    <mergeCell ref="G131:AJ131"/>
    <mergeCell ref="G132:AK132"/>
    <mergeCell ref="G133:AK133"/>
    <mergeCell ref="G134:AK134"/>
    <mergeCell ref="G135:AK135"/>
    <mergeCell ref="B136:E139"/>
    <mergeCell ref="G136:AK136"/>
    <mergeCell ref="AN136:AN139"/>
    <mergeCell ref="AQ136:BE139"/>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s>
  <conditionalFormatting sqref="B41:AK42 B43:E44">
    <cfRule type="expression" priority="2" aboveAverage="0" equalAverage="0" bottom="0" percent="0" rank="0" text="" dxfId="0">
      <formula>AND($Q$34="", $H$7&lt;&gt;"")</formula>
    </cfRule>
  </conditionalFormatting>
  <conditionalFormatting sqref="S91">
    <cfRule type="expression" priority="3" aboveAverage="0" equalAverage="0" bottom="0" percent="0" rank="0" text="" dxfId="1">
      <formula>$S$91="○"</formula>
    </cfRule>
  </conditionalFormatting>
  <conditionalFormatting sqref="S92">
    <cfRule type="expression" priority="4" aboveAverage="0" equalAverage="0" bottom="0" percent="0" rank="0" text="" dxfId="2">
      <formula>$S$92="○"</formula>
    </cfRule>
  </conditionalFormatting>
  <conditionalFormatting sqref="AQ26:BE30">
    <cfRule type="expression" priority="5" aboveAverage="0" equalAverage="0" bottom="0" percent="0" rank="0" text="" dxfId="3">
      <formula>$Y$26="○"</formula>
    </cfRule>
  </conditionalFormatting>
  <conditionalFormatting sqref="AD19:AE19">
    <cfRule type="expression" priority="6" aboveAverage="0" equalAverage="0" bottom="0" percent="0" rank="0" text="" dxfId="4">
      <formula>$AE$19&lt;&gt;"×"</formula>
    </cfRule>
  </conditionalFormatting>
  <conditionalFormatting sqref="AQ54:BE54">
    <cfRule type="expression" priority="7" aboveAverage="0" equalAverage="0" bottom="0" percent="0" rank="0" text="" dxfId="5">
      <formula>AND($AH$54&lt;&gt;"×",$AH$55&lt;&gt;"×")</formula>
    </cfRule>
    <cfRule type="expression" priority="8" aboveAverage="0" equalAverage="0" bottom="0" percent="0" rank="0" text="" dxfId="6">
      <formula>$AH$54&lt;&gt;"×"</formula>
    </cfRule>
  </conditionalFormatting>
  <conditionalFormatting sqref="AQ55:BE55">
    <cfRule type="expression" priority="9" aboveAverage="0" equalAverage="0" bottom="0" percent="0" rank="0" text="" dxfId="7">
      <formula>$AH$55&lt;&gt;"×"</formula>
    </cfRule>
  </conditionalFormatting>
  <conditionalFormatting sqref="AK158:AK159 AK162:AK167">
    <cfRule type="expression" priority="10" aboveAverage="0" equalAverage="0" bottom="0" percent="0" rank="0" text="" dxfId="8">
      <formula>AND(AK158="", $H$7&lt;&gt;"")</formula>
    </cfRule>
  </conditionalFormatting>
  <conditionalFormatting sqref="F43:AK43">
    <cfRule type="expression" priority="11" aboveAverage="0" equalAverage="0" bottom="0" percent="0" rank="0" text="" dxfId="9">
      <formula>AND($Q$34="", $H$7&lt;&gt;"")</formula>
    </cfRule>
  </conditionalFormatting>
  <conditionalFormatting sqref="F44:AK44">
    <cfRule type="expression" priority="12" aboveAverage="0" equalAverage="0" bottom="0" percent="0" rank="0" text="" dxfId="10">
      <formula>AND($Q$34="", $H$7&lt;&gt;"")</formula>
    </cfRule>
  </conditionalFormatting>
  <conditionalFormatting sqref="AQ20:BE20">
    <cfRule type="expression" priority="13" aboveAverage="0" equalAverage="0" bottom="0" percent="0" rank="0" text="" dxfId="11">
      <formula>$AE$20="○"</formula>
    </cfRule>
  </conditionalFormatting>
  <conditionalFormatting sqref="AM19:BA19">
    <cfRule type="expression" priority="14" aboveAverage="0" equalAverage="0" bottom="0" percent="0" rank="0" text="" dxfId="12">
      <formula>$AE$19&lt;&gt;"×"</formula>
    </cfRule>
  </conditionalFormatting>
  <conditionalFormatting sqref="AM19:BA19 AQ20:BE20">
    <cfRule type="expression" priority="15" aboveAverage="0" equalAverage="0" bottom="0" percent="0" rank="0" text="" dxfId="13">
      <formula>AND($AE$19&lt;&gt;"×",$AE$20="○")</formula>
    </cfRule>
  </conditionalFormatting>
  <conditionalFormatting sqref="AQ95:BE95">
    <cfRule type="expression" priority="16" aboveAverage="0" equalAverage="0" bottom="0" percent="0" rank="0" text="" dxfId="14">
      <formula>$AK$94="○"</formula>
    </cfRule>
  </conditionalFormatting>
  <conditionalFormatting sqref="AO111:AZ111">
    <cfRule type="expression" priority="17" aboveAverage="0" equalAverage="0" bottom="0" percent="0" rank="0" text="" dxfId="15">
      <formula>OR(#ref!="該当",AND(#ref!="該当",#ref!="○"))</formula>
    </cfRule>
  </conditionalFormatting>
  <conditionalFormatting sqref="AQ112:BE115">
    <cfRule type="expression" priority="18" aboveAverage="0" equalAverage="0" bottom="0" percent="0" rank="0" text="" dxfId="16">
      <formula>$AN$112&gt;=2</formula>
    </cfRule>
  </conditionalFormatting>
  <conditionalFormatting sqref="AQ116:BE119">
    <cfRule type="expression" priority="19" aboveAverage="0" equalAverage="0" bottom="0" percent="0" rank="0" text="" dxfId="17">
      <formula>$AN$116&gt;=2</formula>
    </cfRule>
  </conditionalFormatting>
  <conditionalFormatting sqref="AQ120:BE123">
    <cfRule type="expression" priority="20" aboveAverage="0" equalAverage="0" bottom="0" percent="0" rank="0" text="" dxfId="18">
      <formula>$AN$120&gt;=2</formula>
    </cfRule>
  </conditionalFormatting>
  <conditionalFormatting sqref="AQ124:BE127">
    <cfRule type="expression" priority="21" aboveAverage="0" equalAverage="0" bottom="0" percent="0" rank="0" text="" dxfId="19">
      <formula>$AN$124&gt;=2</formula>
    </cfRule>
  </conditionalFormatting>
  <conditionalFormatting sqref="AQ129:BE135">
    <cfRule type="expression" priority="22" aboveAverage="0" equalAverage="0" bottom="0" percent="0" rank="0" text="" dxfId="20">
      <formula>$AN$128&gt;=2</formula>
    </cfRule>
  </conditionalFormatting>
  <conditionalFormatting sqref="B63:AK77">
    <cfRule type="expression" priority="23" aboveAverage="0" equalAverage="0" bottom="0" percent="0" rank="0" text="" dxfId="21">
      <formula>$AM$60=1</formula>
    </cfRule>
  </conditionalFormatting>
  <conditionalFormatting sqref="B105:AK106">
    <cfRule type="expression" priority="24" aboveAverage="0" equalAverage="0" bottom="0" percent="0" rank="0" text="" dxfId="22">
      <formula>AND($AI$105="", $H$7&lt;&gt;"")</formula>
    </cfRule>
  </conditionalFormatting>
  <conditionalFormatting sqref="B108:AK110">
    <cfRule type="expression" priority="25" aboveAverage="0" equalAverage="0" bottom="0" percent="0" rank="0" text="" dxfId="23">
      <formula>AND($AI$108="", $H$7&lt;&gt;"")</formula>
    </cfRule>
  </conditionalFormatting>
  <conditionalFormatting sqref="B91:AK99">
    <cfRule type="expression" priority="26" aboveAverage="0" equalAverage="0" bottom="0" percent="0" rank="0" text="" dxfId="24">
      <formula>AND($AN$49=0, $H$7&lt;&gt;"")</formula>
    </cfRule>
  </conditionalFormatting>
  <conditionalFormatting sqref="B103:AK103">
    <cfRule type="expression" priority="27" aboveAverage="0" equalAverage="0" bottom="0" percent="0" rank="0" text="" dxfId="25">
      <formula>$BA$2="補助金様式を都道府県に提出"</formula>
    </cfRule>
  </conditionalFormatting>
  <conditionalFormatting sqref="B103:AK103">
    <cfRule type="expression" priority="28" aboveAverage="0" equalAverage="0" bottom="0" percent="0" rank="0" text="" dxfId="26">
      <formula>$AK$64="○"</formula>
    </cfRule>
  </conditionalFormatting>
  <conditionalFormatting sqref="B112:AK127 B111:F111 B129:AK139 B128:G128">
    <cfRule type="expression" priority="29" aboveAverage="0" equalAverage="0" bottom="0" percent="0" rank="0" text="" dxfId="27">
      <formula>#ref!=1</formula>
    </cfRule>
  </conditionalFormatting>
  <conditionalFormatting sqref="AQ136:BE139">
    <cfRule type="expression" priority="30" aboveAverage="0" equalAverage="0" bottom="0" percent="0" rank="0" text="" dxfId="28">
      <formula>$AN$136&gt;=2</formula>
    </cfRule>
  </conditionalFormatting>
  <conditionalFormatting sqref="AZ94:BA94">
    <cfRule type="expression" priority="31" aboveAverage="0" equalAverage="0" bottom="0" percent="0" rank="0" text="" dxfId="29">
      <formula>OR(#ref!&lt;&gt;"×",$AK$94="○")</formula>
    </cfRule>
  </conditionalFormatting>
  <conditionalFormatting sqref="AQ128:BE128">
    <cfRule type="expression" priority="32" aboveAverage="0" equalAverage="0" bottom="0" percent="0" rank="0" text="" dxfId="30">
      <formula>$AQ$128=""</formula>
    </cfRule>
  </conditionalFormatting>
  <conditionalFormatting sqref="AQ43:BE44">
    <cfRule type="expression" priority="33" aboveAverage="0" equalAverage="0" bottom="0" percent="0" rank="0" text="" dxfId="31">
      <formula>OR($Q$34="", AND($Q$34&lt;&gt;"", $F$43&lt;&gt;"", $F$44&lt;&gt;""))</formula>
    </cfRule>
  </conditionalFormatting>
  <conditionalFormatting sqref="B48:AK48">
    <cfRule type="expression" priority="34" aboveAverage="0" equalAverage="0" bottom="0" percent="0" rank="0" text="" dxfId="32">
      <formula>$BA$2="補助金様式を都道府県に提出"</formula>
    </cfRule>
  </conditionalFormatting>
  <conditionalFormatting sqref="B48:AK48">
    <cfRule type="expression" priority="35" aboveAverage="0" equalAverage="0" bottom="0" percent="0" rank="0" text="" dxfId="33">
      <formula>$AK$64="○"</formula>
    </cfRule>
  </conditionalFormatting>
  <conditionalFormatting sqref="B80:AK87">
    <cfRule type="expression" priority="36" aboveAverage="0" equalAverage="0" bottom="0" percent="0" rank="0" text="" dxfId="34">
      <formula>AND($AN$48=0, $H$7&lt;&gt;"")</formula>
    </cfRule>
  </conditionalFormatting>
  <conditionalFormatting sqref="B53:AK53">
    <cfRule type="expression" priority="37" aboveAverage="0" equalAverage="0" bottom="0" percent="0" rank="0" text="" dxfId="35">
      <formula>$BA$2="補助金様式を都道府県に提出"</formula>
    </cfRule>
  </conditionalFormatting>
  <conditionalFormatting sqref="B53:AK53">
    <cfRule type="expression" priority="38" aboveAverage="0" equalAverage="0" bottom="0" percent="0" rank="0" text="" dxfId="36">
      <formula>$AK$64="○"</formula>
    </cfRule>
  </conditionalFormatting>
  <conditionalFormatting sqref="AQ75:BE75">
    <cfRule type="expression" priority="39" aboveAverage="0" equalAverage="0" bottom="0" percent="0" rank="0" text="" dxfId="37">
      <formula>OR(AND($AO$71=0,$J$75=""),AND($AO$71=1,$J$75&lt;&gt;""))</formula>
    </cfRule>
  </conditionalFormatting>
  <conditionalFormatting sqref="AQ73:BE73">
    <cfRule type="expression" priority="40" aboveAverage="0" equalAverage="0" bottom="0" percent="0" rank="0" text="" dxfId="38">
      <formula>OR(AND($AM$70=0,$J$73=""),AND($AN$70=1,$J$73&lt;&gt;""))</formula>
    </cfRule>
  </conditionalFormatting>
  <conditionalFormatting sqref="AQ99:BE99">
    <cfRule type="expression" priority="41" aboveAverage="0" equalAverage="0" bottom="0" percent="0" rank="0" text="" dxfId="39">
      <formula>OR($AM$99=0, AND($AM$99=1, $G$99&lt;&gt;""))</formula>
    </cfRule>
  </conditionalFormatting>
  <conditionalFormatting sqref="B82:AK87">
    <cfRule type="expression" priority="42" aboveAverage="0" equalAverage="0" bottom="0" percent="0" rank="0" text="" dxfId="40">
      <formula>AND($AM$80=1, $H$7&lt;&gt;"")</formula>
    </cfRule>
  </conditionalFormatting>
  <conditionalFormatting sqref="B105:AK110 B112:AK127 B111:F111 B129:AK139 B128:G128">
    <cfRule type="expression" priority="43" aboveAverage="0" equalAverage="0" bottom="0" percent="0" rank="0" text="" dxfId="41">
      <formula>AND($AM$102=1, $H$7&lt;&gt;"")</formula>
    </cfRule>
  </conditionalFormatting>
  <conditionalFormatting sqref="B94:AK99">
    <cfRule type="expression" priority="44" aboveAverage="0" equalAverage="0" bottom="0" percent="0" rank="0" text="" dxfId="42">
      <formula>AND($AM$91="要件を満たす", $H$7&lt;&gt;"")</formula>
    </cfRule>
  </conditionalFormatting>
  <dataValidations count="2">
    <dataValidation allowBlank="true" operator="between" showDropDown="false" showErrorMessage="true" showInputMessage="true" sqref="B13 L13 L15 O15:V15 AA15:AB15 AE15:AK15 L16:S16 AD20:AE20 L35:S35 AK143 E149:F149 H149:I149 K149:L149 T150" type="none">
      <formula1>0</formula1>
      <formula2>0</formula2>
    </dataValidation>
    <dataValidation allowBlank="true" operator="between" showDropDown="false" showErrorMessage="true" showInputMessage="true" sqref="N88:P88" type="list">
      <formula1>"令和,平成"</formula1>
      <formula2>0</formula2>
    </dataValidation>
  </dataValidations>
  <printOptions headings="false" gridLines="false" gridLinesSet="true" horizontalCentered="true" verticalCentered="false"/>
  <pageMargins left="0.551388888888889" right="0.551388888888889" top="0.827083333333333" bottom="0.23611111111111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3" manualBreakCount="3">
    <brk id="45" man="true" max="16383" min="0"/>
    <brk id="88" man="true" max="16383" min="0"/>
    <brk id="140" man="true" max="16383" min="0"/>
  </rowBreaks>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220">
                <anchor moveWithCells="true" sizeWithCells="false">
                  <from>
                    <xdr:col>1</xdr:col>
                    <xdr:colOff>101520</xdr:colOff>
                    <xdr:row>72</xdr:row>
                    <xdr:rowOff>22680</xdr:rowOff>
                  </from>
                  <to>
                    <xdr:col>2</xdr:col>
                    <xdr:colOff>-875160</xdr:colOff>
                    <xdr:row>73</xdr:row>
                    <xdr:rowOff>-135000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253">
                <anchor moveWithCells="true" sizeWithCells="false">
                  <from>
                    <xdr:col>2</xdr:col>
                    <xdr:colOff>152280</xdr:colOff>
                    <xdr:row>63</xdr:row>
                    <xdr:rowOff>85680</xdr:rowOff>
                  </from>
                  <to>
                    <xdr:col>3</xdr:col>
                    <xdr:colOff>234360</xdr:colOff>
                    <xdr:row>64</xdr:row>
                    <xdr:rowOff>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254">
                <anchor moveWithCells="true" sizeWithCells="false">
                  <from>
                    <xdr:col>2</xdr:col>
                    <xdr:colOff>123840</xdr:colOff>
                    <xdr:row>69</xdr:row>
                    <xdr:rowOff>38160</xdr:rowOff>
                  </from>
                  <to>
                    <xdr:col>3</xdr:col>
                    <xdr:colOff>234360</xdr:colOff>
                    <xdr:row>70</xdr:row>
                    <xdr:rowOff>114120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255">
                <anchor moveWithCells="true" sizeWithCells="false">
                  <from>
                    <xdr:col>7</xdr:col>
                    <xdr:colOff>4320</xdr:colOff>
                    <xdr:row>72</xdr:row>
                    <xdr:rowOff>76320</xdr:rowOff>
                  </from>
                  <to>
                    <xdr:col>8</xdr:col>
                    <xdr:colOff>0</xdr:colOff>
                    <xdr:row>73</xdr:row>
                    <xdr:rowOff>-190440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256">
                <anchor moveWithCells="true" sizeWithCells="false">
                  <from>
                    <xdr:col>7</xdr:col>
                    <xdr:colOff>4320</xdr:colOff>
                    <xdr:row>74</xdr:row>
                    <xdr:rowOff>0</xdr:rowOff>
                  </from>
                  <to>
                    <xdr:col>8</xdr:col>
                    <xdr:colOff>9720</xdr:colOff>
                    <xdr:row>75</xdr:row>
                    <xdr:rowOff>-38160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258">
                <anchor moveWithCells="true" sizeWithCells="false">
                  <from>
                    <xdr:col>1</xdr:col>
                    <xdr:colOff>76320</xdr:colOff>
                    <xdr:row>81</xdr:row>
                    <xdr:rowOff>47520</xdr:rowOff>
                  </from>
                  <to>
                    <xdr:col>2</xdr:col>
                    <xdr:colOff>95400</xdr:colOff>
                    <xdr:row>82</xdr:row>
                    <xdr:rowOff>104760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259">
                <anchor moveWithCells="true" sizeWithCells="false">
                  <from>
                    <xdr:col>6</xdr:col>
                    <xdr:colOff>34920</xdr:colOff>
                    <xdr:row>83</xdr:row>
                    <xdr:rowOff>95400</xdr:rowOff>
                  </from>
                  <to>
                    <xdr:col>7</xdr:col>
                    <xdr:colOff>114480</xdr:colOff>
                    <xdr:row>84</xdr:row>
                    <xdr:rowOff>114480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260">
                <anchor moveWithCells="true" sizeWithCells="false">
                  <from>
                    <xdr:col>6</xdr:col>
                    <xdr:colOff>44280</xdr:colOff>
                    <xdr:row>84</xdr:row>
                    <xdr:rowOff>209520</xdr:rowOff>
                  </from>
                  <to>
                    <xdr:col>7</xdr:col>
                    <xdr:colOff>114120</xdr:colOff>
                    <xdr:row>85</xdr:row>
                    <xdr:rowOff>85680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261">
                <anchor moveWithCells="true" sizeWithCells="false">
                  <from>
                    <xdr:col>6</xdr:col>
                    <xdr:colOff>44280</xdr:colOff>
                    <xdr:row>85</xdr:row>
                    <xdr:rowOff>181080</xdr:rowOff>
                  </from>
                  <to>
                    <xdr:col>7</xdr:col>
                    <xdr:colOff>95040</xdr:colOff>
                    <xdr:row>86</xdr:row>
                    <xdr:rowOff>57240</xdr:rowOff>
                  </to>
                </anchor>
              </controlPr>
            </control>
          </mc:Choice>
        </mc:AlternateContent>
        <mc:AlternateContent xmlns:mc="http://schemas.openxmlformats.org/markup-compatibility/2006">
          <mc:Choice Requires="x14">
            <control shapeId="1010" r:id="rId13" name="">
              <controlPr defaultSize="0" locked="1" autoFill="0" autoLine="0" autoPict="0" print="true" altText="Check Box 262">
                <anchor moveWithCells="true" sizeWithCells="false">
                  <from>
                    <xdr:col>2</xdr:col>
                    <xdr:colOff>27360</xdr:colOff>
                    <xdr:row>95</xdr:row>
                    <xdr:rowOff>92160</xdr:rowOff>
                  </from>
                  <to>
                    <xdr:col>3</xdr:col>
                    <xdr:colOff>38160</xdr:colOff>
                    <xdr:row>96</xdr:row>
                    <xdr:rowOff>38160</xdr:rowOff>
                  </to>
                </anchor>
              </controlPr>
            </control>
          </mc:Choice>
        </mc:AlternateContent>
        <mc:AlternateContent xmlns:mc="http://schemas.openxmlformats.org/markup-compatibility/2006">
          <mc:Choice Requires="x14">
            <control shapeId="1011" r:id="rId14" name="">
              <controlPr defaultSize="0" locked="1" autoFill="0" autoLine="0" autoPict="0" print="true" altText="Check Box 263">
                <anchor moveWithCells="true" sizeWithCells="false">
                  <from>
                    <xdr:col>2</xdr:col>
                    <xdr:colOff>17640</xdr:colOff>
                    <xdr:row>96</xdr:row>
                    <xdr:rowOff>0</xdr:rowOff>
                  </from>
                  <to>
                    <xdr:col>3</xdr:col>
                    <xdr:colOff>32400</xdr:colOff>
                    <xdr:row>97</xdr:row>
                    <xdr:rowOff>0</xdr:rowOff>
                  </to>
                </anchor>
              </controlPr>
            </control>
          </mc:Choice>
        </mc:AlternateContent>
        <mc:AlternateContent xmlns:mc="http://schemas.openxmlformats.org/markup-compatibility/2006">
          <mc:Choice Requires="x14">
            <control shapeId="1012" r:id="rId15" name="">
              <controlPr defaultSize="0" locked="1" autoFill="0" autoLine="0" autoPict="0" print="true" altText="Check Box 264">
                <anchor moveWithCells="true" sizeWithCells="false">
                  <from>
                    <xdr:col>2</xdr:col>
                    <xdr:colOff>17640</xdr:colOff>
                    <xdr:row>97</xdr:row>
                    <xdr:rowOff>76320</xdr:rowOff>
                  </from>
                  <to>
                    <xdr:col>3</xdr:col>
                    <xdr:colOff>104760</xdr:colOff>
                    <xdr:row>98</xdr:row>
                    <xdr:rowOff>38160</xdr:rowOff>
                  </to>
                </anchor>
              </controlPr>
            </control>
          </mc:Choice>
        </mc:AlternateContent>
        <mc:AlternateContent xmlns:mc="http://schemas.openxmlformats.org/markup-compatibility/2006">
          <mc:Choice Requires="x14">
            <control shapeId="1013" r:id="rId16" name="">
              <controlPr defaultSize="0" locked="1" autoFill="0" autoLine="0" autoPict="0" print="true" altText="Check Box 309">
                <anchor moveWithCells="true" sizeWithCells="false">
                  <from>
                    <xdr:col>5</xdr:col>
                    <xdr:colOff>3960</xdr:colOff>
                    <xdr:row>111</xdr:row>
                    <xdr:rowOff>114480</xdr:rowOff>
                  </from>
                  <to>
                    <xdr:col>6</xdr:col>
                    <xdr:colOff>-3240</xdr:colOff>
                    <xdr:row>112</xdr:row>
                    <xdr:rowOff>114480</xdr:rowOff>
                  </to>
                </anchor>
              </controlPr>
            </control>
          </mc:Choice>
        </mc:AlternateContent>
        <mc:AlternateContent xmlns:mc="http://schemas.openxmlformats.org/markup-compatibility/2006">
          <mc:Choice Requires="x14">
            <control shapeId="1014" r:id="rId17" name="">
              <controlPr defaultSize="0" locked="1" autoFill="0" autoLine="0" autoPict="0" print="true" altText="Check Box 310">
                <anchor moveWithCells="true" sizeWithCells="false">
                  <from>
                    <xdr:col>5</xdr:col>
                    <xdr:colOff>13320</xdr:colOff>
                    <xdr:row>112</xdr:row>
                    <xdr:rowOff>38160</xdr:rowOff>
                  </from>
                  <to>
                    <xdr:col>6</xdr:col>
                    <xdr:colOff>-12600</xdr:colOff>
                    <xdr:row>113</xdr:row>
                    <xdr:rowOff>114480</xdr:rowOff>
                  </to>
                </anchor>
              </controlPr>
            </control>
          </mc:Choice>
        </mc:AlternateContent>
        <mc:AlternateContent xmlns:mc="http://schemas.openxmlformats.org/markup-compatibility/2006">
          <mc:Choice Requires="x14">
            <control shapeId="1015" r:id="rId18" name="">
              <controlPr defaultSize="0" locked="1" autoFill="0" autoLine="0" autoPict="0" print="true" altText="Check Box 311">
                <anchor moveWithCells="true" sizeWithCells="false">
                  <from>
                    <xdr:col>5</xdr:col>
                    <xdr:colOff>13320</xdr:colOff>
                    <xdr:row>113</xdr:row>
                    <xdr:rowOff>0</xdr:rowOff>
                  </from>
                  <to>
                    <xdr:col>6</xdr:col>
                    <xdr:colOff>15840</xdr:colOff>
                    <xdr:row>114</xdr:row>
                    <xdr:rowOff>104760</xdr:rowOff>
                  </to>
                </anchor>
              </controlPr>
            </control>
          </mc:Choice>
        </mc:AlternateContent>
        <mc:AlternateContent xmlns:mc="http://schemas.openxmlformats.org/markup-compatibility/2006">
          <mc:Choice Requires="x14">
            <control shapeId="1016" r:id="rId19" name="">
              <controlPr defaultSize="0" locked="1" autoFill="0" autoLine="0" autoPict="0" print="true" altText="Check Box 312">
                <anchor moveWithCells="true" sizeWithCells="false">
                  <from>
                    <xdr:col>5</xdr:col>
                    <xdr:colOff>32400</xdr:colOff>
                    <xdr:row>114</xdr:row>
                    <xdr:rowOff>104760</xdr:rowOff>
                  </from>
                  <to>
                    <xdr:col>6</xdr:col>
                    <xdr:colOff>-3240</xdr:colOff>
                    <xdr:row>115</xdr:row>
                    <xdr:rowOff>0</xdr:rowOff>
                  </to>
                </anchor>
              </controlPr>
            </control>
          </mc:Choice>
        </mc:AlternateContent>
        <mc:AlternateContent xmlns:mc="http://schemas.openxmlformats.org/markup-compatibility/2006">
          <mc:Choice Requires="x14">
            <control shapeId="1017" r:id="rId20" name="">
              <controlPr defaultSize="0" locked="1" autoFill="0" autoLine="0" autoPict="0" print="true" altText="Check Box 313">
                <anchor moveWithCells="true" sizeWithCells="false">
                  <from>
                    <xdr:col>5</xdr:col>
                    <xdr:colOff>0</xdr:colOff>
                    <xdr:row>116</xdr:row>
                    <xdr:rowOff>0</xdr:rowOff>
                  </from>
                  <to>
                    <xdr:col>6</xdr:col>
                    <xdr:colOff>25200</xdr:colOff>
                    <xdr:row>117</xdr:row>
                    <xdr:rowOff>0</xdr:rowOff>
                  </to>
                </anchor>
              </controlPr>
            </control>
          </mc:Choice>
        </mc:AlternateContent>
        <mc:AlternateContent xmlns:mc="http://schemas.openxmlformats.org/markup-compatibility/2006">
          <mc:Choice Requires="x14">
            <control shapeId="1018" r:id="rId21" name="">
              <controlPr defaultSize="0" locked="1" autoFill="0" autoLine="0" autoPict="0" print="true" altText="Check Box 314">
                <anchor moveWithCells="true" sizeWithCells="false">
                  <from>
                    <xdr:col>5</xdr:col>
                    <xdr:colOff>41760</xdr:colOff>
                    <xdr:row>115</xdr:row>
                    <xdr:rowOff>9360</xdr:rowOff>
                  </from>
                  <to>
                    <xdr:col>6</xdr:col>
                    <xdr:colOff>0</xdr:colOff>
                    <xdr:row>116</xdr:row>
                    <xdr:rowOff>0</xdr:rowOff>
                  </to>
                </anchor>
              </controlPr>
            </control>
          </mc:Choice>
        </mc:AlternateContent>
        <mc:AlternateContent xmlns:mc="http://schemas.openxmlformats.org/markup-compatibility/2006">
          <mc:Choice Requires="x14">
            <control shapeId="1019" r:id="rId22" name="">
              <controlPr defaultSize="0" locked="1" autoFill="0" autoLine="0" autoPict="0" print="true" altText="Check Box 315">
                <anchor moveWithCells="true" sizeWithCells="false">
                  <from>
                    <xdr:col>5</xdr:col>
                    <xdr:colOff>41760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020" r:id="rId23" name="">
              <controlPr defaultSize="0" locked="1" autoFill="0" autoLine="0" autoPict="0" print="true" altText="Check Box 316">
                <anchor moveWithCells="true" sizeWithCells="false">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021" r:id="rId24" name="">
              <controlPr defaultSize="0" locked="1" autoFill="0" autoLine="0" autoPict="0" print="true" altText="Check Box 317">
                <anchor moveWithCells="true" sizeWithCells="false">
                  <from>
                    <xdr:col>5</xdr:col>
                    <xdr:colOff>13320</xdr:colOff>
                    <xdr:row>119</xdr:row>
                    <xdr:rowOff>114480</xdr:rowOff>
                  </from>
                  <to>
                    <xdr:col>6</xdr:col>
                    <xdr:colOff>-3240</xdr:colOff>
                    <xdr:row>120</xdr:row>
                    <xdr:rowOff>0</xdr:rowOff>
                  </to>
                </anchor>
              </controlPr>
            </control>
          </mc:Choice>
        </mc:AlternateContent>
        <mc:AlternateContent xmlns:mc="http://schemas.openxmlformats.org/markup-compatibility/2006">
          <mc:Choice Requires="x14">
            <control shapeId="1022" r:id="rId25" name="">
              <controlPr defaultSize="0" locked="1" autoFill="0" autoLine="0" autoPict="0" print="true" altText="Check Box 318">
                <anchor moveWithCells="true" sizeWithCells="false">
                  <from>
                    <xdr:col>5</xdr:col>
                    <xdr:colOff>32400</xdr:colOff>
                    <xdr:row>120</xdr:row>
                    <xdr:rowOff>9360</xdr:rowOff>
                  </from>
                  <to>
                    <xdr:col>6</xdr:col>
                    <xdr:colOff>25200</xdr:colOff>
                    <xdr:row>121</xdr:row>
                    <xdr:rowOff>0</xdr:rowOff>
                  </to>
                </anchor>
              </controlPr>
            </control>
          </mc:Choice>
        </mc:AlternateContent>
        <mc:AlternateContent xmlns:mc="http://schemas.openxmlformats.org/markup-compatibility/2006">
          <mc:Choice Requires="x14">
            <control shapeId="1023" r:id="rId26" name="">
              <controlPr defaultSize="0" locked="1" autoFill="0" autoLine="0" autoPict="0" print="true" altText="Check Box 319">
                <anchor moveWithCells="true" sizeWithCells="false">
                  <from>
                    <xdr:col>5</xdr:col>
                    <xdr:colOff>32400</xdr:colOff>
                    <xdr:row>121</xdr:row>
                    <xdr:rowOff>0</xdr:rowOff>
                  </from>
                  <to>
                    <xdr:col>6</xdr:col>
                    <xdr:colOff>9720</xdr:colOff>
                    <xdr:row>122</xdr:row>
                    <xdr:rowOff>83880</xdr:rowOff>
                  </to>
                </anchor>
              </controlPr>
            </control>
          </mc:Choice>
        </mc:AlternateContent>
        <mc:AlternateContent xmlns:mc="http://schemas.openxmlformats.org/markup-compatibility/2006">
          <mc:Choice Requires="x14">
            <control shapeId="1024" r:id="rId27" name="">
              <controlPr defaultSize="0" locked="1" autoFill="0" autoLine="0" autoPict="0" print="true" altText="Check Box 320">
                <anchor moveWithCells="true" sizeWithCells="false">
                  <from>
                    <xdr:col>5</xdr:col>
                    <xdr:colOff>13320</xdr:colOff>
                    <xdr:row>122</xdr:row>
                    <xdr:rowOff>141120</xdr:rowOff>
                  </from>
                  <to>
                    <xdr:col>6</xdr:col>
                    <xdr:colOff>-3240</xdr:colOff>
                    <xdr:row>123</xdr:row>
                    <xdr:rowOff>104760</xdr:rowOff>
                  </to>
                </anchor>
              </controlPr>
            </control>
          </mc:Choice>
        </mc:AlternateContent>
        <mc:AlternateContent xmlns:mc="http://schemas.openxmlformats.org/markup-compatibility/2006">
          <mc:Choice Requires="x14">
            <control shapeId="1025" r:id="rId28" name="">
              <controlPr defaultSize="0" locked="1" autoFill="0" autoLine="0" autoPict="0" print="true" altText="Check Box 321">
                <anchor moveWithCells="true" sizeWithCells="false">
                  <from>
                    <xdr:col>5</xdr:col>
                    <xdr:colOff>41760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026" r:id="rId29" name="">
              <controlPr defaultSize="0" locked="1" autoFill="0" autoLine="0" autoPict="0" print="true" altText="Check Box 322">
                <anchor moveWithCells="true" sizeWithCells="false">
                  <from>
                    <xdr:col>5</xdr:col>
                    <xdr:colOff>0</xdr:colOff>
                    <xdr:row>124</xdr:row>
                    <xdr:rowOff>0</xdr:rowOff>
                  </from>
                  <to>
                    <xdr:col>6</xdr:col>
                    <xdr:colOff>0</xdr:colOff>
                    <xdr:row>125</xdr:row>
                    <xdr:rowOff>104760</xdr:rowOff>
                  </to>
                </anchor>
              </controlPr>
            </control>
          </mc:Choice>
        </mc:AlternateContent>
        <mc:AlternateContent xmlns:mc="http://schemas.openxmlformats.org/markup-compatibility/2006">
          <mc:Choice Requires="x14">
            <control shapeId="1027" r:id="rId30" name="">
              <controlPr defaultSize="0" locked="1" autoFill="0" autoLine="0" autoPict="0" print="true" altText="Check Box 323">
                <anchor moveWithCells="true" sizeWithCells="false">
                  <from>
                    <xdr:col>5</xdr:col>
                    <xdr:colOff>41760</xdr:colOff>
                    <xdr:row>125</xdr:row>
                    <xdr:rowOff>114480</xdr:rowOff>
                  </from>
                  <to>
                    <xdr:col>6</xdr:col>
                    <xdr:colOff>0</xdr:colOff>
                    <xdr:row>126</xdr:row>
                    <xdr:rowOff>0</xdr:rowOff>
                  </to>
                </anchor>
              </controlPr>
            </control>
          </mc:Choice>
        </mc:AlternateContent>
        <mc:AlternateContent xmlns:mc="http://schemas.openxmlformats.org/markup-compatibility/2006">
          <mc:Choice Requires="x14">
            <control shapeId="1028" r:id="rId31" name="">
              <controlPr defaultSize="0" locked="1" autoFill="0" autoLine="0" autoPict="0" print="true" altText="Check Box 324">
                <anchor moveWithCells="true" sizeWithCells="false">
                  <from>
                    <xdr:col>5</xdr:col>
                    <xdr:colOff>41760</xdr:colOff>
                    <xdr:row>126</xdr:row>
                    <xdr:rowOff>104760</xdr:rowOff>
                  </from>
                  <to>
                    <xdr:col>6</xdr:col>
                    <xdr:colOff>0</xdr:colOff>
                    <xdr:row>127</xdr:row>
                    <xdr:rowOff>0</xdr:rowOff>
                  </to>
                </anchor>
              </controlPr>
            </control>
          </mc:Choice>
        </mc:AlternateContent>
        <mc:AlternateContent xmlns:mc="http://schemas.openxmlformats.org/markup-compatibility/2006">
          <mc:Choice Requires="x14">
            <control shapeId="1029" r:id="rId32" name="">
              <controlPr defaultSize="0" locked="1" autoFill="0" autoLine="0" autoPict="0" print="true" altText="Check Box 325">
                <anchor moveWithCells="true" sizeWithCells="false">
                  <from>
                    <xdr:col>5</xdr:col>
                    <xdr:colOff>41760</xdr:colOff>
                    <xdr:row>127</xdr:row>
                    <xdr:rowOff>114480</xdr:rowOff>
                  </from>
                  <to>
                    <xdr:col>6</xdr:col>
                    <xdr:colOff>9360</xdr:colOff>
                    <xdr:row>128</xdr:row>
                    <xdr:rowOff>0</xdr:rowOff>
                  </to>
                </anchor>
              </controlPr>
            </control>
          </mc:Choice>
        </mc:AlternateContent>
        <mc:AlternateContent xmlns:mc="http://schemas.openxmlformats.org/markup-compatibility/2006">
          <mc:Choice Requires="x14">
            <control shapeId="1030" r:id="rId33" name="">
              <controlPr defaultSize="0" locked="1" autoFill="0" autoLine="0" autoPict="0" print="true" altText="Check Box 326">
                <anchor moveWithCells="true" sizeWithCells="false">
                  <from>
                    <xdr:col>5</xdr:col>
                    <xdr:colOff>41760</xdr:colOff>
                    <xdr:row>128</xdr:row>
                    <xdr:rowOff>16200</xdr:rowOff>
                  </from>
                  <to>
                    <xdr:col>6</xdr:col>
                    <xdr:colOff>0</xdr:colOff>
                    <xdr:row>129</xdr:row>
                    <xdr:rowOff>9720</xdr:rowOff>
                  </to>
                </anchor>
              </controlPr>
            </control>
          </mc:Choice>
        </mc:AlternateContent>
        <mc:AlternateContent xmlns:mc="http://schemas.openxmlformats.org/markup-compatibility/2006">
          <mc:Choice Requires="x14">
            <control shapeId="1031" r:id="rId34" name="">
              <controlPr defaultSize="0" locked="1" autoFill="0" autoLine="0" autoPict="0" print="true" altText="Check Box 327">
                <anchor moveWithCells="true" sizeWithCells="false">
                  <from>
                    <xdr:col>5</xdr:col>
                    <xdr:colOff>41760</xdr:colOff>
                    <xdr:row>129</xdr:row>
                    <xdr:rowOff>0</xdr:rowOff>
                  </from>
                  <to>
                    <xdr:col>6</xdr:col>
                    <xdr:colOff>34560</xdr:colOff>
                    <xdr:row>130</xdr:row>
                    <xdr:rowOff>0</xdr:rowOff>
                  </to>
                </anchor>
              </controlPr>
            </control>
          </mc:Choice>
        </mc:AlternateContent>
        <mc:AlternateContent xmlns:mc="http://schemas.openxmlformats.org/markup-compatibility/2006">
          <mc:Choice Requires="x14">
            <control shapeId="1032" r:id="rId35" name="">
              <controlPr defaultSize="0" locked="1" autoFill="0" autoLine="0" autoPict="0" print="true" altText="Check Box 328">
                <anchor moveWithCells="true" sizeWithCells="false">
                  <from>
                    <xdr:col>5</xdr:col>
                    <xdr:colOff>0</xdr:colOff>
                    <xdr:row>130</xdr:row>
                    <xdr:rowOff>114480</xdr:rowOff>
                  </from>
                  <to>
                    <xdr:col>6</xdr:col>
                    <xdr:colOff>34920</xdr:colOff>
                    <xdr:row>131</xdr:row>
                    <xdr:rowOff>114480</xdr:rowOff>
                  </to>
                </anchor>
              </controlPr>
            </control>
          </mc:Choice>
        </mc:AlternateContent>
        <mc:AlternateContent xmlns:mc="http://schemas.openxmlformats.org/markup-compatibility/2006">
          <mc:Choice Requires="x14">
            <control shapeId="1033" r:id="rId36" name="">
              <controlPr defaultSize="0" locked="1" autoFill="0" autoLine="0" autoPict="0" print="true" altText="Check Box 329">
                <anchor moveWithCells="true" sizeWithCells="false">
                  <from>
                    <xdr:col>5</xdr:col>
                    <xdr:colOff>0</xdr:colOff>
                    <xdr:row>131</xdr:row>
                    <xdr:rowOff>0</xdr:rowOff>
                  </from>
                  <to>
                    <xdr:col>6</xdr:col>
                    <xdr:colOff>25200</xdr:colOff>
                    <xdr:row>132</xdr:row>
                    <xdr:rowOff>0</xdr:rowOff>
                  </to>
                </anchor>
              </controlPr>
            </control>
          </mc:Choice>
        </mc:AlternateContent>
        <mc:AlternateContent xmlns:mc="http://schemas.openxmlformats.org/markup-compatibility/2006">
          <mc:Choice Requires="x14">
            <control shapeId="1034" r:id="rId37" name="">
              <controlPr defaultSize="0" locked="1" autoFill="0" autoLine="0" autoPict="0" print="true" altText="Check Box 330">
                <anchor moveWithCells="true" sizeWithCells="false">
                  <from>
                    <xdr:col>5</xdr:col>
                    <xdr:colOff>41760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035" r:id="rId38" name="">
              <controlPr defaultSize="0" locked="1" autoFill="0" autoLine="0" autoPict="0" print="true" altText="Check Box 331">
                <anchor moveWithCells="true" sizeWithCells="false">
                  <from>
                    <xdr:col>5</xdr:col>
                    <xdr:colOff>32400</xdr:colOff>
                    <xdr:row>136</xdr:row>
                    <xdr:rowOff>0</xdr:rowOff>
                  </from>
                  <to>
                    <xdr:col>6</xdr:col>
                    <xdr:colOff>25200</xdr:colOff>
                    <xdr:row>137</xdr:row>
                    <xdr:rowOff>9360</xdr:rowOff>
                  </to>
                </anchor>
              </controlPr>
            </control>
          </mc:Choice>
        </mc:AlternateContent>
        <mc:AlternateContent xmlns:mc="http://schemas.openxmlformats.org/markup-compatibility/2006">
          <mc:Choice Requires="x14">
            <control shapeId="1036" r:id="rId39" name="">
              <controlPr defaultSize="0" locked="1" autoFill="0" autoLine="0" autoPict="0" print="true" altText="Check Box 332">
                <anchor moveWithCells="true" sizeWithCells="false">
                  <from>
                    <xdr:col>5</xdr:col>
                    <xdr:colOff>32400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037" r:id="rId40" name="">
              <controlPr defaultSize="0" locked="1" autoFill="0" autoLine="0" autoPict="0" print="true" altText="Check Box 333">
                <anchor moveWithCells="true" sizeWithCells="false">
                  <from>
                    <xdr:col>5</xdr:col>
                    <xdr:colOff>0</xdr:colOff>
                    <xdr:row>138</xdr:row>
                    <xdr:rowOff>114480</xdr:rowOff>
                  </from>
                  <to>
                    <xdr:col>6</xdr:col>
                    <xdr:colOff>0</xdr:colOff>
                    <xdr:row>139</xdr:row>
                    <xdr:rowOff>0</xdr:rowOff>
                  </to>
                </anchor>
              </controlPr>
            </control>
          </mc:Choice>
        </mc:AlternateContent>
        <mc:AlternateContent xmlns:mc="http://schemas.openxmlformats.org/markup-compatibility/2006">
          <mc:Choice Requires="x14">
            <control shapeId="1038" r:id="rId41" name="">
              <controlPr defaultSize="0" locked="1" autoFill="0" autoLine="0" autoPict="0" print="true" altText="Check Box 334">
                <anchor moveWithCells="true" sizeWithCells="false">
                  <from>
                    <xdr:col>5</xdr:col>
                    <xdr:colOff>41760</xdr:colOff>
                    <xdr:row>133</xdr:row>
                    <xdr:rowOff>9360</xdr:rowOff>
                  </from>
                  <to>
                    <xdr:col>6</xdr:col>
                    <xdr:colOff>25200</xdr:colOff>
                    <xdr:row>134</xdr:row>
                    <xdr:rowOff>0</xdr:rowOff>
                  </to>
                </anchor>
              </controlPr>
            </control>
          </mc:Choice>
        </mc:AlternateContent>
        <mc:AlternateContent xmlns:mc="http://schemas.openxmlformats.org/markup-compatibility/2006">
          <mc:Choice Requires="x14">
            <control shapeId="1039" r:id="rId42" name="">
              <controlPr defaultSize="0" locked="1" autoFill="0" autoLine="0" autoPict="0" print="true" altText="Check Box 335">
                <anchor moveWithCells="true" sizeWithCells="false">
                  <from>
                    <xdr:col>5</xdr:col>
                    <xdr:colOff>0</xdr:colOff>
                    <xdr:row>134</xdr:row>
                    <xdr:rowOff>0</xdr:rowOff>
                  </from>
                  <to>
                    <xdr:col>6</xdr:col>
                    <xdr:colOff>25200</xdr:colOff>
                    <xdr:row>135</xdr:row>
                    <xdr:rowOff>146160</xdr:rowOff>
                  </to>
                </anchor>
              </controlPr>
            </control>
          </mc:Choice>
        </mc:AlternateContent>
        <mc:AlternateContent xmlns:mc="http://schemas.openxmlformats.org/markup-compatibility/2006">
          <mc:Choice Requires="x14">
            <control shapeId="1040" r:id="rId43" name="">
              <controlPr defaultSize="0" locked="1" autoFill="0" autoLine="0" autoPict="0" print="true" altText="Check Box 336">
                <anchor moveWithCells="true" sizeWithCells="false">
                  <from>
                    <xdr:col>5</xdr:col>
                    <xdr:colOff>41760</xdr:colOff>
                    <xdr:row>132</xdr:row>
                    <xdr:rowOff>0</xdr:rowOff>
                  </from>
                  <to>
                    <xdr:col>6</xdr:col>
                    <xdr:colOff>34560</xdr:colOff>
                    <xdr:row>133</xdr:row>
                    <xdr:rowOff>0</xdr:rowOff>
                  </to>
                </anchor>
              </controlPr>
            </control>
          </mc:Choice>
        </mc:AlternateContent>
        <mc:AlternateContent xmlns:mc="http://schemas.openxmlformats.org/markup-compatibility/2006">
          <mc:Choice Requires="x14">
            <control shapeId="1041" r:id="rId44" name="">
              <controlPr defaultSize="0" locked="1" autoFill="0" autoLine="0" autoPict="0" print="true" altText="Check Box 252">
                <anchor moveWithCells="true" sizeWithCells="false">
                  <from>
                    <xdr:col>1</xdr:col>
                    <xdr:colOff>123840</xdr:colOff>
                    <xdr:row>59</xdr:row>
                    <xdr:rowOff>76320</xdr:rowOff>
                  </from>
                  <to>
                    <xdr:col>2</xdr:col>
                    <xdr:colOff>219240</xdr:colOff>
                    <xdr:row>61</xdr:row>
                    <xdr:rowOff>38160</xdr:rowOff>
                  </to>
                </anchor>
              </controlPr>
            </control>
          </mc:Choice>
        </mc:AlternateContent>
        <mc:AlternateContent xmlns:mc="http://schemas.openxmlformats.org/markup-compatibility/2006">
          <mc:Choice Requires="x14">
            <control shapeId="1042" r:id="rId45" name="">
              <controlPr defaultSize="0" locked="1" autoFill="0" autoLine="0" autoPict="0" print="true" altText="Check Box 337">
                <anchor moveWithCells="true" sizeWithCells="false">
                  <from>
                    <xdr:col>36</xdr:col>
                    <xdr:colOff>38160</xdr:colOff>
                    <xdr:row>101</xdr:row>
                    <xdr:rowOff>95400</xdr:rowOff>
                  </from>
                  <to>
                    <xdr:col>37</xdr:col>
                    <xdr:colOff>-52200</xdr:colOff>
                    <xdr:row>102</xdr:row>
                    <xdr:rowOff>102960</xdr:rowOff>
                  </to>
                </anchor>
              </controlPr>
            </control>
          </mc:Choice>
        </mc:AlternateContent>
        <mc:AlternateContent xmlns:mc="http://schemas.openxmlformats.org/markup-compatibility/2006">
          <mc:Choice Requires="x14">
            <control shapeId="1043" r:id="rId46" name="">
              <controlPr defaultSize="0" locked="1" autoFill="0" autoLine="0" autoPict="0" print="true" altText="Check Box 257">
                <anchor moveWithCells="true" sizeWithCells="false">
                  <from>
                    <xdr:col>1</xdr:col>
                    <xdr:colOff>10440</xdr:colOff>
                    <xdr:row>78</xdr:row>
                    <xdr:rowOff>38160</xdr:rowOff>
                  </from>
                  <to>
                    <xdr:col>2</xdr:col>
                    <xdr:colOff>114120</xdr:colOff>
                    <xdr:row>80</xdr:row>
                    <xdr:rowOff>38160</xdr:rowOff>
                  </to>
                </anchor>
              </controlPr>
            </control>
          </mc:Choice>
        </mc:AlternateContent>
        <mc:AlternateContent xmlns:mc="http://schemas.openxmlformats.org/markup-compatibility/2006">
          <mc:Choice Requires="x14">
            <control shapeId="1044" r:id="rId47" name="">
              <controlPr defaultSize="0" locked="1" autoFill="0" autoLine="0" autoPict="0" print="true" altText="Check Box 338">
                <anchor moveWithCells="true" sizeWithCells="false">
                  <from>
                    <xdr:col>2</xdr:col>
                    <xdr:colOff>17640</xdr:colOff>
                    <xdr:row>98</xdr:row>
                    <xdr:rowOff>9360</xdr:rowOff>
                  </from>
                  <to>
                    <xdr:col>3</xdr:col>
                    <xdr:colOff>95040</xdr:colOff>
                    <xdr:row>100</xdr:row>
                    <xdr:rowOff>114120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T113"/>
  <sheetViews>
    <sheetView showFormulas="false" showGridLines="true" showRowColHeaders="true" showZeros="true" rightToLeft="false" tabSelected="false" showOutlineSymbols="true" defaultGridColor="true" view="pageBreakPreview" topLeftCell="A1" colorId="64" zoomScale="85" zoomScaleNormal="120" zoomScalePageLayoutView="85" workbookViewId="0">
      <selection pane="topLeft" activeCell="M23" activeCellId="0" sqref="M23"/>
    </sheetView>
  </sheetViews>
  <sheetFormatPr defaultColWidth="10.328125" defaultRowHeight="13" zeroHeight="false" outlineLevelRow="0" outlineLevelCol="0"/>
  <cols>
    <col collapsed="false" customWidth="true" hidden="false" outlineLevel="0" max="1" min="1" style="1" width="5.54"/>
    <col collapsed="false" customWidth="true" hidden="false" outlineLevel="0" max="9" min="2" style="1" width="1.67"/>
    <col collapsed="false" customWidth="true" hidden="false" outlineLevel="0" max="10" min="10" style="1" width="13.89"/>
    <col collapsed="false" customWidth="true" hidden="false" outlineLevel="0" max="11" min="11" style="1" width="10.54"/>
    <col collapsed="false" customWidth="true" hidden="false" outlineLevel="0" max="12" min="12" style="1" width="11.59"/>
    <col collapsed="false" customWidth="true" hidden="false" outlineLevel="0" max="13" min="13" style="1" width="22.25"/>
    <col collapsed="false" customWidth="true" hidden="false" outlineLevel="0" max="14" min="14" style="1" width="33.73"/>
    <col collapsed="false" customWidth="true" hidden="false" outlineLevel="0" max="15" min="15" style="2" width="18.17"/>
    <col collapsed="false" customWidth="true" hidden="false" outlineLevel="0" max="16" min="16" style="2" width="17.02"/>
    <col collapsed="false" customWidth="true" hidden="false" outlineLevel="0" max="18" min="17" style="2" width="7.84"/>
    <col collapsed="false" customWidth="true" hidden="false" outlineLevel="0" max="19" min="19" style="1" width="14.73"/>
    <col collapsed="false" customWidth="true" hidden="false" outlineLevel="0" max="20" min="20" style="2" width="7.31"/>
    <col collapsed="false" customWidth="true" hidden="false" outlineLevel="0" max="21" min="21" style="1" width="14.73"/>
    <col collapsed="false" customWidth="true" hidden="false" outlineLevel="0" max="22" min="22" style="2" width="6.89"/>
    <col collapsed="false" customWidth="true" hidden="false" outlineLevel="0" max="23" min="23" style="2" width="13.78"/>
    <col collapsed="false" customWidth="true" hidden="false" outlineLevel="0" max="24" min="24" style="2" width="1.67"/>
    <col collapsed="false" customWidth="true" hidden="false" outlineLevel="0" max="25" min="25" style="2" width="17.02"/>
    <col collapsed="false" customWidth="true" hidden="false" outlineLevel="0" max="26" min="26" style="464" width="14.73"/>
    <col collapsed="false" customWidth="true" hidden="false" outlineLevel="0" max="27" min="27" style="1" width="14.73"/>
    <col collapsed="false" customWidth="true" hidden="false" outlineLevel="0" max="28" min="28" style="2" width="11.28"/>
    <col collapsed="false" customWidth="true" hidden="false" outlineLevel="0" max="30" min="29" style="1" width="7.84"/>
    <col collapsed="false" customWidth="true" hidden="false" outlineLevel="0" max="31" min="31" style="2" width="7"/>
    <col collapsed="false" customWidth="true" hidden="false" outlineLevel="0" max="32" min="32" style="2" width="13.58"/>
    <col collapsed="false" customWidth="true" hidden="true" outlineLevel="0" max="33" min="33" style="62" width="17.33"/>
    <col collapsed="false" customWidth="true" hidden="true" outlineLevel="0" max="34" min="34" style="62" width="12.43"/>
    <col collapsed="false" customWidth="true" hidden="true" outlineLevel="0" max="35" min="35" style="310" width="14.73"/>
    <col collapsed="false" customWidth="true" hidden="true" outlineLevel="0" max="36" min="36" style="62" width="18.17"/>
    <col collapsed="false" customWidth="true" hidden="false" outlineLevel="0" max="37" min="37" style="1" width="12.01"/>
    <col collapsed="false" customWidth="true" hidden="false" outlineLevel="0" max="38" min="38" style="1" width="12.43"/>
    <col collapsed="false" customWidth="true" hidden="false" outlineLevel="0" max="40" min="39" style="1" width="28.51"/>
    <col collapsed="false" customWidth="false" hidden="false" outlineLevel="0" max="1024" min="41" style="465" width="10.34"/>
  </cols>
  <sheetData>
    <row r="1" s="465" customFormat="true" ht="27" hidden="false" customHeight="true" outlineLevel="0" collapsed="false">
      <c r="A1" s="466" t="s">
        <v>218</v>
      </c>
      <c r="B1" s="467"/>
      <c r="C1" s="63"/>
      <c r="D1" s="63"/>
      <c r="E1" s="63"/>
      <c r="F1" s="63"/>
      <c r="G1" s="63"/>
      <c r="H1" s="63"/>
      <c r="I1" s="63"/>
      <c r="J1" s="63"/>
      <c r="K1" s="63"/>
      <c r="L1" s="63"/>
      <c r="M1" s="63"/>
      <c r="N1" s="63"/>
      <c r="O1" s="63"/>
      <c r="P1" s="63"/>
      <c r="Q1" s="63"/>
      <c r="R1" s="63"/>
      <c r="S1" s="63"/>
      <c r="T1" s="62"/>
      <c r="U1" s="62"/>
      <c r="V1" s="62"/>
      <c r="W1" s="62"/>
      <c r="X1" s="310"/>
      <c r="Y1" s="62"/>
      <c r="Z1" s="62"/>
      <c r="AA1" s="62"/>
      <c r="AB1" s="468" t="s">
        <v>39</v>
      </c>
      <c r="AC1" s="468"/>
      <c r="AD1" s="469" t="str">
        <f aca="false">IF(基本情報入力シート!G18="","",基本情報入力シート!G18)</f>
        <v/>
      </c>
      <c r="AE1" s="469"/>
      <c r="AF1" s="469"/>
      <c r="AG1" s="62"/>
      <c r="AH1" s="62"/>
      <c r="AI1" s="62"/>
      <c r="AJ1" s="62"/>
    </row>
    <row r="2" customFormat="false" ht="10.5" hidden="false" customHeight="true" outlineLevel="0" collapsed="false">
      <c r="A2" s="63"/>
      <c r="B2" s="63"/>
      <c r="C2" s="63"/>
      <c r="D2" s="63"/>
      <c r="E2" s="63"/>
      <c r="F2" s="63"/>
      <c r="G2" s="63"/>
      <c r="H2" s="63"/>
      <c r="I2" s="63"/>
      <c r="J2" s="63"/>
      <c r="K2" s="63"/>
      <c r="L2" s="63"/>
      <c r="M2" s="63"/>
      <c r="N2" s="63"/>
      <c r="O2" s="63"/>
      <c r="P2" s="63"/>
      <c r="Q2" s="63"/>
      <c r="R2" s="63"/>
      <c r="S2" s="63"/>
      <c r="T2" s="62"/>
      <c r="U2" s="62"/>
      <c r="V2" s="62"/>
      <c r="W2" s="62"/>
      <c r="X2" s="310"/>
      <c r="Y2" s="62"/>
      <c r="Z2" s="62"/>
      <c r="AA2" s="62"/>
      <c r="AB2" s="62"/>
      <c r="AC2" s="62"/>
      <c r="AD2" s="62"/>
      <c r="AE2" s="62"/>
      <c r="AF2" s="62"/>
      <c r="AH2" s="310"/>
      <c r="AI2" s="62"/>
      <c r="AM2" s="465"/>
      <c r="AN2" s="465"/>
    </row>
    <row r="3" customFormat="false" ht="23.25" hidden="false" customHeight="true" outlineLevel="0" collapsed="false">
      <c r="A3" s="470" t="s">
        <v>11</v>
      </c>
      <c r="B3" s="470"/>
      <c r="C3" s="470"/>
      <c r="D3" s="470"/>
      <c r="E3" s="470"/>
      <c r="F3" s="471" t="str">
        <f aca="false">IF(基本情報入力シート!M23="","",基本情報入力シート!M23)</f>
        <v/>
      </c>
      <c r="G3" s="471"/>
      <c r="H3" s="471"/>
      <c r="I3" s="471"/>
      <c r="J3" s="471"/>
      <c r="K3" s="471"/>
      <c r="L3" s="471"/>
      <c r="M3" s="471"/>
      <c r="N3" s="62"/>
      <c r="O3" s="62"/>
      <c r="P3" s="62"/>
      <c r="Q3" s="62"/>
      <c r="R3" s="62"/>
      <c r="S3" s="62"/>
      <c r="T3" s="63"/>
      <c r="U3" s="63"/>
      <c r="V3" s="62"/>
      <c r="W3" s="62"/>
      <c r="X3" s="310"/>
      <c r="Y3" s="62"/>
      <c r="Z3" s="62"/>
      <c r="AA3" s="62"/>
      <c r="AB3" s="62"/>
      <c r="AC3" s="62"/>
      <c r="AD3" s="62"/>
      <c r="AE3" s="62"/>
      <c r="AF3" s="62"/>
      <c r="AH3" s="310"/>
      <c r="AI3" s="62"/>
      <c r="AM3" s="465"/>
      <c r="AN3" s="465"/>
    </row>
    <row r="4" customFormat="false" ht="21" hidden="false" customHeight="true" outlineLevel="0" collapsed="false">
      <c r="A4" s="472"/>
      <c r="B4" s="473"/>
      <c r="C4" s="473"/>
      <c r="D4" s="472"/>
      <c r="E4" s="472"/>
      <c r="F4" s="472"/>
      <c r="G4" s="472"/>
      <c r="H4" s="472"/>
      <c r="I4" s="472"/>
      <c r="J4" s="472"/>
      <c r="K4" s="472"/>
      <c r="L4" s="472"/>
      <c r="M4" s="63"/>
      <c r="N4" s="63"/>
      <c r="O4" s="63"/>
      <c r="P4" s="63"/>
      <c r="Q4" s="63"/>
      <c r="R4" s="63"/>
      <c r="S4" s="63"/>
      <c r="T4" s="63"/>
      <c r="U4" s="63"/>
      <c r="V4" s="62"/>
      <c r="W4" s="237" t="s">
        <v>219</v>
      </c>
      <c r="X4" s="62"/>
      <c r="Y4" s="474"/>
      <c r="Z4" s="474"/>
      <c r="AA4" s="474"/>
      <c r="AB4" s="474"/>
      <c r="AC4" s="474"/>
      <c r="AD4" s="474"/>
      <c r="AE4" s="474"/>
      <c r="AF4" s="474"/>
      <c r="AG4" s="474"/>
      <c r="AH4" s="474"/>
      <c r="AI4" s="62"/>
      <c r="AM4" s="465"/>
      <c r="AN4" s="465"/>
    </row>
    <row r="5" s="465" customFormat="true" ht="25.5" hidden="false" customHeight="true" outlineLevel="0" collapsed="false">
      <c r="A5" s="62"/>
      <c r="B5" s="475" t="s">
        <v>220</v>
      </c>
      <c r="C5" s="475"/>
      <c r="D5" s="475"/>
      <c r="E5" s="475"/>
      <c r="F5" s="475"/>
      <c r="G5" s="475"/>
      <c r="H5" s="475"/>
      <c r="I5" s="475"/>
      <c r="J5" s="475"/>
      <c r="K5" s="475"/>
      <c r="L5" s="475"/>
      <c r="M5" s="475"/>
      <c r="N5" s="476" t="n">
        <f aca="false">IFERROR(SUM(Q:R)+SUM(Z:Z),"")</f>
        <v>0</v>
      </c>
      <c r="O5" s="477" t="s">
        <v>49</v>
      </c>
      <c r="P5" s="478"/>
      <c r="Q5" s="478"/>
      <c r="R5" s="479"/>
      <c r="S5" s="479"/>
      <c r="T5" s="479"/>
      <c r="U5" s="479"/>
      <c r="V5" s="479"/>
      <c r="W5" s="480" t="s">
        <v>221</v>
      </c>
      <c r="X5" s="481" t="s">
        <v>222</v>
      </c>
      <c r="Y5" s="481"/>
      <c r="Z5" s="481"/>
      <c r="AA5" s="481"/>
      <c r="AB5" s="482" t="n">
        <f aca="false">SUM(W:X)</f>
        <v>0</v>
      </c>
      <c r="AC5" s="483" t="str">
        <f aca="false">IF(AB6=0, "", IF(AB5&gt;=AB6,"○","×"))</f>
        <v/>
      </c>
      <c r="AD5" s="484" t="s">
        <v>223</v>
      </c>
      <c r="AE5" s="484"/>
      <c r="AF5" s="484"/>
      <c r="AG5" s="474"/>
      <c r="AH5" s="474"/>
    </row>
    <row r="6" s="465" customFormat="true" ht="30.65" hidden="false" customHeight="true" outlineLevel="0" collapsed="false">
      <c r="A6" s="62"/>
      <c r="B6" s="485"/>
      <c r="C6" s="485"/>
      <c r="D6" s="486" t="s">
        <v>224</v>
      </c>
      <c r="E6" s="486"/>
      <c r="F6" s="486"/>
      <c r="G6" s="486"/>
      <c r="H6" s="486"/>
      <c r="I6" s="486"/>
      <c r="J6" s="486"/>
      <c r="K6" s="486"/>
      <c r="L6" s="486"/>
      <c r="M6" s="486"/>
      <c r="N6" s="476" t="n">
        <f aca="false">SUM(S:S, AA:AA)</f>
        <v>0</v>
      </c>
      <c r="O6" s="477" t="s">
        <v>49</v>
      </c>
      <c r="P6" s="478"/>
      <c r="Q6" s="478"/>
      <c r="R6" s="478"/>
      <c r="S6" s="478"/>
      <c r="T6" s="182"/>
      <c r="U6" s="182"/>
      <c r="V6" s="182"/>
      <c r="W6" s="480"/>
      <c r="X6" s="481" t="s">
        <v>225</v>
      </c>
      <c r="Y6" s="481"/>
      <c r="Z6" s="481"/>
      <c r="AA6" s="481"/>
      <c r="AB6" s="487" t="n">
        <f aca="false">SUM(AI:AI)</f>
        <v>0</v>
      </c>
      <c r="AC6" s="483"/>
      <c r="AD6" s="484"/>
      <c r="AE6" s="484"/>
      <c r="AF6" s="484"/>
      <c r="AG6" s="474"/>
      <c r="AH6" s="474"/>
    </row>
    <row r="7" s="465" customFormat="true" ht="33" hidden="false" customHeight="true" outlineLevel="0" collapsed="false">
      <c r="A7" s="62"/>
      <c r="B7" s="488"/>
      <c r="C7" s="489"/>
      <c r="D7" s="490" t="s">
        <v>226</v>
      </c>
      <c r="E7" s="490"/>
      <c r="F7" s="490"/>
      <c r="G7" s="490"/>
      <c r="H7" s="490"/>
      <c r="I7" s="490"/>
      <c r="J7" s="490"/>
      <c r="K7" s="490"/>
      <c r="L7" s="490"/>
      <c r="M7" s="490"/>
      <c r="N7" s="476" t="n">
        <f aca="false">SUM(U:U,AC:AD)</f>
        <v>0</v>
      </c>
      <c r="O7" s="477" t="s">
        <v>49</v>
      </c>
      <c r="P7" s="478"/>
      <c r="Q7" s="478"/>
      <c r="R7" s="478"/>
      <c r="S7" s="478"/>
      <c r="T7" s="182"/>
      <c r="U7" s="182"/>
      <c r="V7" s="182"/>
      <c r="W7" s="480" t="s">
        <v>227</v>
      </c>
      <c r="X7" s="481" t="s">
        <v>222</v>
      </c>
      <c r="Y7" s="481"/>
      <c r="Z7" s="481"/>
      <c r="AA7" s="481"/>
      <c r="AB7" s="491" t="n">
        <f aca="false">SUM(AF:AF)</f>
        <v>0</v>
      </c>
      <c r="AC7" s="483" t="str">
        <f aca="false">IF(AB8=0, "", IF(AB7&gt;=AB8,"○","×"))</f>
        <v/>
      </c>
      <c r="AD7" s="484" t="s">
        <v>223</v>
      </c>
      <c r="AE7" s="484"/>
      <c r="AF7" s="484"/>
      <c r="AG7" s="474"/>
      <c r="AH7" s="474"/>
    </row>
    <row r="8" s="465" customFormat="true" ht="25.5" hidden="false" customHeight="true" outlineLevel="0" collapsed="false">
      <c r="A8" s="62"/>
      <c r="B8" s="492" t="s">
        <v>228</v>
      </c>
      <c r="C8" s="492"/>
      <c r="D8" s="492"/>
      <c r="E8" s="492"/>
      <c r="F8" s="492"/>
      <c r="G8" s="492"/>
      <c r="H8" s="492"/>
      <c r="I8" s="492"/>
      <c r="J8" s="492"/>
      <c r="K8" s="492"/>
      <c r="L8" s="492"/>
      <c r="M8" s="492"/>
      <c r="N8" s="492"/>
      <c r="O8" s="492"/>
      <c r="P8" s="492"/>
      <c r="Q8" s="492"/>
      <c r="R8" s="492"/>
      <c r="S8" s="492"/>
      <c r="T8" s="492"/>
      <c r="U8" s="132"/>
      <c r="V8" s="132"/>
      <c r="W8" s="480"/>
      <c r="X8" s="481" t="s">
        <v>225</v>
      </c>
      <c r="Y8" s="481"/>
      <c r="Z8" s="481"/>
      <c r="AA8" s="481"/>
      <c r="AB8" s="487" t="n">
        <f aca="false">SUM(AJ:AJ)</f>
        <v>0</v>
      </c>
      <c r="AC8" s="483"/>
      <c r="AD8" s="484"/>
      <c r="AE8" s="484"/>
      <c r="AF8" s="484"/>
      <c r="AG8" s="62"/>
      <c r="AH8" s="62"/>
      <c r="AI8" s="1"/>
    </row>
    <row r="9" customFormat="false" ht="42" hidden="false" customHeight="true" outlineLevel="0" collapsed="false">
      <c r="A9" s="63"/>
      <c r="B9" s="492"/>
      <c r="C9" s="492"/>
      <c r="D9" s="492"/>
      <c r="E9" s="492"/>
      <c r="F9" s="492"/>
      <c r="G9" s="492"/>
      <c r="H9" s="492"/>
      <c r="I9" s="492"/>
      <c r="J9" s="492"/>
      <c r="K9" s="492"/>
      <c r="L9" s="492"/>
      <c r="M9" s="492"/>
      <c r="N9" s="492"/>
      <c r="O9" s="492"/>
      <c r="P9" s="492"/>
      <c r="Q9" s="492"/>
      <c r="R9" s="492"/>
      <c r="S9" s="492"/>
      <c r="T9" s="492"/>
      <c r="U9" s="493"/>
      <c r="V9" s="493"/>
      <c r="W9" s="493"/>
      <c r="X9" s="494"/>
      <c r="Y9" s="493"/>
      <c r="Z9" s="493"/>
      <c r="AA9" s="495"/>
      <c r="AB9" s="495"/>
      <c r="AC9" s="495"/>
      <c r="AD9" s="495"/>
      <c r="AE9" s="495"/>
      <c r="AF9" s="495"/>
      <c r="AG9" s="495"/>
      <c r="AH9" s="494"/>
      <c r="AI9" s="62"/>
      <c r="AM9" s="465"/>
      <c r="AN9" s="465"/>
    </row>
    <row r="10" s="465" customFormat="true" ht="24" hidden="false" customHeight="true" outlineLevel="0" collapsed="false">
      <c r="A10" s="496"/>
      <c r="B10" s="497" t="s">
        <v>229</v>
      </c>
      <c r="C10" s="497"/>
      <c r="D10" s="497"/>
      <c r="E10" s="497"/>
      <c r="F10" s="497"/>
      <c r="G10" s="497"/>
      <c r="H10" s="497"/>
      <c r="I10" s="497"/>
      <c r="J10" s="497" t="s">
        <v>230</v>
      </c>
      <c r="K10" s="498" t="s">
        <v>32</v>
      </c>
      <c r="L10" s="498"/>
      <c r="M10" s="499" t="s">
        <v>33</v>
      </c>
      <c r="N10" s="500" t="s">
        <v>34</v>
      </c>
      <c r="O10" s="501" t="s">
        <v>231</v>
      </c>
      <c r="P10" s="502" t="s">
        <v>232</v>
      </c>
      <c r="Q10" s="502"/>
      <c r="R10" s="502"/>
      <c r="S10" s="502"/>
      <c r="T10" s="502"/>
      <c r="U10" s="502"/>
      <c r="V10" s="502"/>
      <c r="W10" s="502"/>
      <c r="X10" s="502"/>
      <c r="Y10" s="502"/>
      <c r="Z10" s="502"/>
      <c r="AA10" s="502"/>
      <c r="AB10" s="502"/>
      <c r="AC10" s="502"/>
      <c r="AD10" s="502"/>
      <c r="AE10" s="502"/>
      <c r="AF10" s="502"/>
      <c r="AG10" s="503" t="s">
        <v>233</v>
      </c>
      <c r="AH10" s="504" t="s">
        <v>234</v>
      </c>
      <c r="AI10" s="503" t="s">
        <v>235</v>
      </c>
      <c r="AJ10" s="503"/>
      <c r="AK10" s="505"/>
      <c r="AL10" s="505"/>
    </row>
    <row r="11" s="465" customFormat="true" ht="21.75" hidden="false" customHeight="true" outlineLevel="0" collapsed="false">
      <c r="A11" s="496"/>
      <c r="B11" s="497"/>
      <c r="C11" s="497"/>
      <c r="D11" s="497"/>
      <c r="E11" s="497"/>
      <c r="F11" s="497"/>
      <c r="G11" s="497"/>
      <c r="H11" s="497"/>
      <c r="I11" s="497"/>
      <c r="J11" s="497"/>
      <c r="K11" s="498"/>
      <c r="L11" s="498"/>
      <c r="M11" s="499"/>
      <c r="N11" s="500"/>
      <c r="O11" s="501"/>
      <c r="P11" s="506" t="s">
        <v>236</v>
      </c>
      <c r="Q11" s="506"/>
      <c r="R11" s="506"/>
      <c r="S11" s="506"/>
      <c r="T11" s="506"/>
      <c r="U11" s="506"/>
      <c r="V11" s="506"/>
      <c r="W11" s="506"/>
      <c r="X11" s="506"/>
      <c r="Y11" s="507" t="s">
        <v>237</v>
      </c>
      <c r="Z11" s="507"/>
      <c r="AA11" s="507"/>
      <c r="AB11" s="507"/>
      <c r="AC11" s="507"/>
      <c r="AD11" s="507"/>
      <c r="AE11" s="507"/>
      <c r="AF11" s="507"/>
      <c r="AG11" s="503"/>
      <c r="AH11" s="504"/>
      <c r="AI11" s="503"/>
      <c r="AJ11" s="503"/>
      <c r="AK11" s="505"/>
      <c r="AL11" s="505"/>
    </row>
    <row r="12" s="465" customFormat="true" ht="36.75" hidden="false" customHeight="true" outlineLevel="0" collapsed="false">
      <c r="A12" s="496"/>
      <c r="B12" s="497"/>
      <c r="C12" s="497"/>
      <c r="D12" s="497"/>
      <c r="E12" s="497"/>
      <c r="F12" s="497"/>
      <c r="G12" s="497"/>
      <c r="H12" s="497"/>
      <c r="I12" s="497"/>
      <c r="J12" s="497"/>
      <c r="K12" s="498"/>
      <c r="L12" s="498"/>
      <c r="M12" s="499"/>
      <c r="N12" s="500"/>
      <c r="O12" s="501"/>
      <c r="P12" s="508" t="s">
        <v>238</v>
      </c>
      <c r="Q12" s="509" t="s">
        <v>239</v>
      </c>
      <c r="R12" s="509"/>
      <c r="S12" s="509" t="s">
        <v>240</v>
      </c>
      <c r="T12" s="509" t="s">
        <v>202</v>
      </c>
      <c r="U12" s="510" t="s">
        <v>241</v>
      </c>
      <c r="V12" s="511" t="s">
        <v>242</v>
      </c>
      <c r="W12" s="512" t="s">
        <v>243</v>
      </c>
      <c r="X12" s="512"/>
      <c r="Y12" s="513" t="s">
        <v>244</v>
      </c>
      <c r="Z12" s="509" t="s">
        <v>239</v>
      </c>
      <c r="AA12" s="514" t="s">
        <v>240</v>
      </c>
      <c r="AB12" s="514" t="s">
        <v>202</v>
      </c>
      <c r="AC12" s="510" t="s">
        <v>241</v>
      </c>
      <c r="AD12" s="510"/>
      <c r="AE12" s="511" t="s">
        <v>242</v>
      </c>
      <c r="AF12" s="515" t="s">
        <v>243</v>
      </c>
      <c r="AG12" s="503"/>
      <c r="AH12" s="504"/>
      <c r="AI12" s="503"/>
      <c r="AJ12" s="503"/>
      <c r="AK12" s="505"/>
      <c r="AL12" s="505"/>
    </row>
    <row r="13" s="465" customFormat="true" ht="72" hidden="false" customHeight="true" outlineLevel="0" collapsed="false">
      <c r="A13" s="496"/>
      <c r="B13" s="497"/>
      <c r="C13" s="497"/>
      <c r="D13" s="497"/>
      <c r="E13" s="497"/>
      <c r="F13" s="497"/>
      <c r="G13" s="497"/>
      <c r="H13" s="497"/>
      <c r="I13" s="497"/>
      <c r="J13" s="497"/>
      <c r="K13" s="516" t="s">
        <v>36</v>
      </c>
      <c r="L13" s="516" t="s">
        <v>37</v>
      </c>
      <c r="M13" s="499"/>
      <c r="N13" s="500"/>
      <c r="O13" s="501"/>
      <c r="P13" s="508"/>
      <c r="Q13" s="509"/>
      <c r="R13" s="509"/>
      <c r="S13" s="509"/>
      <c r="T13" s="509"/>
      <c r="U13" s="510"/>
      <c r="V13" s="511"/>
      <c r="W13" s="517" t="s">
        <v>245</v>
      </c>
      <c r="X13" s="517"/>
      <c r="Y13" s="513"/>
      <c r="Z13" s="509"/>
      <c r="AA13" s="514"/>
      <c r="AB13" s="514"/>
      <c r="AC13" s="510"/>
      <c r="AD13" s="510"/>
      <c r="AE13" s="511"/>
      <c r="AF13" s="518" t="s">
        <v>245</v>
      </c>
      <c r="AG13" s="503"/>
      <c r="AH13" s="504"/>
      <c r="AI13" s="503" t="s">
        <v>246</v>
      </c>
      <c r="AJ13" s="504" t="s">
        <v>247</v>
      </c>
      <c r="AK13" s="505"/>
      <c r="AL13" s="505"/>
      <c r="AN13" s="519"/>
      <c r="AO13" s="519"/>
    </row>
    <row r="14" s="543" customFormat="true" ht="30" hidden="false" customHeight="true" outlineLevel="0" collapsed="false">
      <c r="A14" s="520" t="s">
        <v>248</v>
      </c>
      <c r="B14" s="521" t="str">
        <f aca="false">IF(基本情報入力シート!C39="","",基本情報入力シート!C39)</f>
        <v/>
      </c>
      <c r="C14" s="521"/>
      <c r="D14" s="521"/>
      <c r="E14" s="521"/>
      <c r="F14" s="521"/>
      <c r="G14" s="521"/>
      <c r="H14" s="521"/>
      <c r="I14" s="521"/>
      <c r="J14" s="522" t="str">
        <f aca="false">IF(基本情報入力シート!M39="","",基本情報入力シート!M39)</f>
        <v/>
      </c>
      <c r="K14" s="523" t="str">
        <f aca="false">IF(基本情報入力シート!R39="","",基本情報入力シート!R39)</f>
        <v/>
      </c>
      <c r="L14" s="523" t="str">
        <f aca="false">IF(基本情報入力シート!W39="","",基本情報入力シート!W39)</f>
        <v/>
      </c>
      <c r="M14" s="522" t="str">
        <f aca="false">IF(基本情報入力シート!X39="","",基本情報入力シート!X39)</f>
        <v/>
      </c>
      <c r="N14" s="524" t="str">
        <f aca="false">IF(基本情報入力シート!Y39="","",基本情報入力シート!Y39)</f>
        <v/>
      </c>
      <c r="O14" s="525"/>
      <c r="P14" s="526"/>
      <c r="Q14" s="527"/>
      <c r="R14" s="527"/>
      <c r="S14" s="528" t="e">
        <f aca="false">IFERROR(ROUNDDOWN(Q14*VLOOKUP(N14,【参考】数式用!$AR$2:$AW$48,MATCH(P14,【参考】数式用!$AT$4:$AW$4)+2,FALSE)*0.5, 0), "")),0))</f>
        <v>#N/A</v>
      </c>
      <c r="T14" s="529"/>
      <c r="U14" s="530" t="e">
        <f aca="false">IFERROR(IF(AG14&lt;&gt;"",Q14*VLOOKUP(N14,【参考】数式用!$AG$2:$AL$48,MATCH(P14,【参考】数式用!$AI$4:$AL$4,0)+2,0), ""), ""))))</f>
        <v>#N/A</v>
      </c>
      <c r="V14" s="531"/>
      <c r="W14" s="532"/>
      <c r="X14" s="532"/>
      <c r="Y14" s="533"/>
      <c r="Z14" s="534"/>
      <c r="AA14" s="535" t="e">
        <f aca="false">IFERROR(IF(Y14="ー", "", ROUNDDOWN(Z14*VLOOKUP(N14,【参考】数式用!$AR$2:$AW$48,MATCH(Y14,【参考】数式用!$AT$4:$AW$4)+2,FALSE)*0.5, 0)), "")),0)))</f>
        <v>#N/A</v>
      </c>
      <c r="AB14" s="536"/>
      <c r="AC14" s="530" t="e">
        <f aca="false">IFERROR(IF(AG14&lt;&gt;"",Z14*VLOOKUP(N14,【参考】数式用!$AG$2:$AL$48,MATCH(Y14,【参考】数式用!$AI$4:$AL$4,0)+2,0), ""), ""))))</f>
        <v>#N/A</v>
      </c>
      <c r="AD14" s="530"/>
      <c r="AE14" s="531"/>
      <c r="AF14" s="537"/>
      <c r="AG14" s="538" t="e">
        <f aca="false">IFERROR(VLOOKUP(O14, 【参考】数式用!$AY$5:$AY$13, 1, FALSE), "")))</f>
        <v>#N/A</v>
      </c>
      <c r="AH14" s="539" t="e">
        <f aca="false">IFERROR(VLOOKUP(N14, 【参考】数式用!$BA$2:$BB$48, 2, FALSE), "")))</f>
        <v>#N/A</v>
      </c>
      <c r="AI14" s="540" t="e">
        <f aca="false">IF(AND(OR(P14="処遇改善加算Ⅰ",P14="処遇改善加算Ⅱ"),AH14="対象"), 1,"")</f>
        <v>#N/A</v>
      </c>
      <c r="AJ14" s="541" t="str">
        <f aca="false">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542"/>
      <c r="AL14" s="542"/>
      <c r="AN14" s="544"/>
      <c r="AO14" s="544"/>
    </row>
    <row r="15" s="465" customFormat="true" ht="30" hidden="false" customHeight="true" outlineLevel="0" collapsed="false">
      <c r="A15" s="545" t="n">
        <v>2</v>
      </c>
      <c r="B15" s="546" t="str">
        <f aca="false">IF(基本情報入力シート!C40="","",基本情報入力シート!C40)</f>
        <v/>
      </c>
      <c r="C15" s="546"/>
      <c r="D15" s="546"/>
      <c r="E15" s="546"/>
      <c r="F15" s="546"/>
      <c r="G15" s="546"/>
      <c r="H15" s="546"/>
      <c r="I15" s="546"/>
      <c r="J15" s="547" t="str">
        <f aca="false">IF(基本情報入力シート!M40="","",基本情報入力シート!M40)</f>
        <v/>
      </c>
      <c r="K15" s="548" t="str">
        <f aca="false">IF(基本情報入力シート!R40="","",基本情報入力シート!R40)</f>
        <v/>
      </c>
      <c r="L15" s="548" t="str">
        <f aca="false">IF(基本情報入力シート!W40="","",基本情報入力シート!W40)</f>
        <v/>
      </c>
      <c r="M15" s="547" t="str">
        <f aca="false">IF(基本情報入力シート!X40="","",基本情報入力シート!X40)</f>
        <v/>
      </c>
      <c r="N15" s="549" t="str">
        <f aca="false">IF(基本情報入力シート!Y40="","",基本情報入力シート!Y40)</f>
        <v/>
      </c>
      <c r="O15" s="550"/>
      <c r="P15" s="551"/>
      <c r="Q15" s="552"/>
      <c r="R15" s="552"/>
      <c r="S15" s="553" t="e">
        <f aca="false">IFERROR(ROUNDDOWN(Q15*VLOOKUP(N15,【参考】数式用!$AR$2:$AW$48,MATCH(P15,【参考】数式用!$AT$4:$AW$4)+2,FALSE)*0.5, 0), "")),0))</f>
        <v>#N/A</v>
      </c>
      <c r="T15" s="554"/>
      <c r="U15" s="555" t="e">
        <f aca="false">IFERROR(IF(AG15&lt;&gt;"",Q15*VLOOKUP(N15,【参考】数式用!$AG$2:$AL$48,MATCH(P15,【参考】数式用!$AI$4:$AL$4,0)+2,0), ""), ""))))</f>
        <v>#N/A</v>
      </c>
      <c r="V15" s="554"/>
      <c r="W15" s="556"/>
      <c r="X15" s="556"/>
      <c r="Y15" s="551"/>
      <c r="Z15" s="557"/>
      <c r="AA15" s="558" t="e">
        <f aca="false">IFERROR(IF(Y15="ー", "", ROUNDDOWN(Z15*VLOOKUP(N15,【参考】数式用!$AR$2:$AW$48,MATCH(Y15,【参考】数式用!$AT$4:$AW$4)+2,FALSE)*0.5, 0)), "")),0)))</f>
        <v>#N/A</v>
      </c>
      <c r="AB15" s="559"/>
      <c r="AC15" s="555" t="e">
        <f aca="false">IFERROR(IF(AG15&lt;&gt;"",Z15*VLOOKUP(N15,【参考】数式用!$AG$2:$AL$48,MATCH(Y15,【参考】数式用!$AI$4:$AL$4,0)+2,0), ""), ""))))</f>
        <v>#N/A</v>
      </c>
      <c r="AD15" s="555"/>
      <c r="AE15" s="560"/>
      <c r="AF15" s="561"/>
      <c r="AG15" s="538" t="e">
        <f aca="false">IFERROR(VLOOKUP(O15, 【参考】数式用!$AY$5:$AY$13, 1, FALSE), "")))</f>
        <v>#N/A</v>
      </c>
      <c r="AH15" s="539" t="e">
        <f aca="false">IFERROR(VLOOKUP(N15, 【参考】数式用!$BA$2:$BB$48, 2, FALSE), "")))</f>
        <v>#N/A</v>
      </c>
      <c r="AI15" s="540" t="e">
        <f aca="false">IF(AND(OR(P15="処遇改善加算Ⅰ",P15="処遇改善加算Ⅱ"),AH15="対象"), 1,"")</f>
        <v>#N/A</v>
      </c>
      <c r="AJ15" s="541" t="str">
        <f aca="false">IF(OR(Y15="処遇改善加算Ⅰ",Y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42"/>
      <c r="AL15" s="542"/>
      <c r="AN15" s="544"/>
      <c r="AO15" s="544"/>
    </row>
    <row r="16" s="465" customFormat="true" ht="30" hidden="false" customHeight="true" outlineLevel="0" collapsed="false">
      <c r="A16" s="545" t="n">
        <v>3</v>
      </c>
      <c r="B16" s="546" t="str">
        <f aca="false">IF(基本情報入力シート!C41="","",基本情報入力シート!C41)</f>
        <v/>
      </c>
      <c r="C16" s="546"/>
      <c r="D16" s="546"/>
      <c r="E16" s="546"/>
      <c r="F16" s="546"/>
      <c r="G16" s="546"/>
      <c r="H16" s="546"/>
      <c r="I16" s="546"/>
      <c r="J16" s="547" t="str">
        <f aca="false">IF(基本情報入力シート!M41="","",基本情報入力シート!M41)</f>
        <v/>
      </c>
      <c r="K16" s="548" t="str">
        <f aca="false">IF(基本情報入力シート!R41="","",基本情報入力シート!R41)</f>
        <v/>
      </c>
      <c r="L16" s="548" t="str">
        <f aca="false">IF(基本情報入力シート!W41="","",基本情報入力シート!W41)</f>
        <v/>
      </c>
      <c r="M16" s="547" t="str">
        <f aca="false">IF(基本情報入力シート!X41="","",基本情報入力シート!X41)</f>
        <v/>
      </c>
      <c r="N16" s="549" t="str">
        <f aca="false">IF(基本情報入力シート!Y41="","",基本情報入力シート!Y41)</f>
        <v/>
      </c>
      <c r="O16" s="550"/>
      <c r="P16" s="551"/>
      <c r="Q16" s="552"/>
      <c r="R16" s="552"/>
      <c r="S16" s="553" t="e">
        <f aca="false">IFERROR(ROUNDDOWN(Q16*VLOOKUP(N16,【参考】数式用!$AR$2:$AW$48,MATCH(P16,【参考】数式用!$AT$4:$AW$4)+2,FALSE)*0.5, 0), "")),0))</f>
        <v>#N/A</v>
      </c>
      <c r="T16" s="554"/>
      <c r="U16" s="555" t="e">
        <f aca="false">IFERROR(IF(AG16&lt;&gt;"",Q16*VLOOKUP(N16,【参考】数式用!$AG$2:$AL$48,MATCH(P16,【参考】数式用!$AI$4:$AL$4,0)+2,0), ""), ""))))</f>
        <v>#N/A</v>
      </c>
      <c r="V16" s="554"/>
      <c r="W16" s="556"/>
      <c r="X16" s="556"/>
      <c r="Y16" s="551"/>
      <c r="Z16" s="557"/>
      <c r="AA16" s="558" t="e">
        <f aca="false">IFERROR(IF(Y16="ー", "", ROUNDDOWN(Z16*VLOOKUP(N16,【参考】数式用!$AR$2:$AW$48,MATCH(Y16,【参考】数式用!$AT$4:$AW$4)+2,FALSE)*0.5, 0)), "")),0)))</f>
        <v>#N/A</v>
      </c>
      <c r="AB16" s="559"/>
      <c r="AC16" s="555" t="e">
        <f aca="false">IFERROR(IF(AG16&lt;&gt;"",Z16*VLOOKUP(N16,【参考】数式用!$AG$2:$AL$48,MATCH(Y16,【参考】数式用!$AI$4:$AL$4,0)+2,0), ""), ""))))</f>
        <v>#N/A</v>
      </c>
      <c r="AD16" s="555"/>
      <c r="AE16" s="560"/>
      <c r="AF16" s="561"/>
      <c r="AG16" s="538" t="e">
        <f aca="false">IFERROR(VLOOKUP(O16, 【参考】数式用!$AY$5:$AY$13, 1, FALSE), "")))</f>
        <v>#N/A</v>
      </c>
      <c r="AH16" s="539" t="e">
        <f aca="false">IFERROR(VLOOKUP(N16, 【参考】数式用!$BA$2:$BB$48, 2, FALSE), "")))</f>
        <v>#N/A</v>
      </c>
      <c r="AI16" s="540" t="e">
        <f aca="false">IF(AND(OR(P16="処遇改善加算Ⅰ",P16="処遇改善加算Ⅱ"),AH16="対象"), 1,"")</f>
        <v>#N/A</v>
      </c>
      <c r="AJ16" s="541" t="str">
        <f aca="false">IF(OR(Y16="処遇改善加算Ⅰ",Y16="処遇改善加算Ⅱ"),IF(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（病院等（老健以外）)",N16&lt;&gt;"（介護予防）短期入所療養介護（医療院）"),1,""),"")</f>
        <v/>
      </c>
      <c r="AK16" s="542"/>
      <c r="AL16" s="542"/>
      <c r="AN16" s="544"/>
      <c r="AO16" s="544"/>
    </row>
    <row r="17" s="465" customFormat="true" ht="30" hidden="false" customHeight="true" outlineLevel="0" collapsed="false">
      <c r="A17" s="545" t="n">
        <v>4</v>
      </c>
      <c r="B17" s="546" t="str">
        <f aca="false">IF(基本情報入力シート!C42="","",基本情報入力シート!C42)</f>
        <v/>
      </c>
      <c r="C17" s="546"/>
      <c r="D17" s="546"/>
      <c r="E17" s="546"/>
      <c r="F17" s="546"/>
      <c r="G17" s="546"/>
      <c r="H17" s="546"/>
      <c r="I17" s="546"/>
      <c r="J17" s="547" t="str">
        <f aca="false">IF(基本情報入力シート!M42="","",基本情報入力シート!M42)</f>
        <v/>
      </c>
      <c r="K17" s="548" t="str">
        <f aca="false">IF(基本情報入力シート!R42="","",基本情報入力シート!R42)</f>
        <v/>
      </c>
      <c r="L17" s="548" t="str">
        <f aca="false">IF(基本情報入力シート!W42="","",基本情報入力シート!W42)</f>
        <v/>
      </c>
      <c r="M17" s="547" t="str">
        <f aca="false">IF(基本情報入力シート!X42="","",基本情報入力シート!X42)</f>
        <v/>
      </c>
      <c r="N17" s="549" t="str">
        <f aca="false">IF(基本情報入力シート!Y42="","",基本情報入力シート!Y42)</f>
        <v/>
      </c>
      <c r="O17" s="550"/>
      <c r="P17" s="551"/>
      <c r="Q17" s="552"/>
      <c r="R17" s="552"/>
      <c r="S17" s="553" t="e">
        <f aca="false">IFERROR(ROUNDDOWN(Q17*VLOOKUP(N17,【参考】数式用!$AR$2:$AW$48,MATCH(P17,【参考】数式用!$AT$4:$AW$4)+2,FALSE)*0.5, 0), "")),0))</f>
        <v>#N/A</v>
      </c>
      <c r="T17" s="562"/>
      <c r="U17" s="555" t="e">
        <f aca="false">IFERROR(IF(AG17&lt;&gt;"",Q17*VLOOKUP(N17,【参考】数式用!$AG$2:$AL$48,MATCH(P17,【参考】数式用!$AI$4:$AL$4,0)+2,0), ""), ""))))</f>
        <v>#N/A</v>
      </c>
      <c r="V17" s="554"/>
      <c r="W17" s="556"/>
      <c r="X17" s="556"/>
      <c r="Y17" s="551"/>
      <c r="Z17" s="557"/>
      <c r="AA17" s="558" t="e">
        <f aca="false">IFERROR(IF(Y17="ー", "", ROUNDDOWN(Z17*VLOOKUP(N17,【参考】数式用!$AR$2:$AW$48,MATCH(Y17,【参考】数式用!$AT$4:$AW$4)+2,FALSE)*0.5, 0)), "")),0)))</f>
        <v>#N/A</v>
      </c>
      <c r="AB17" s="559"/>
      <c r="AC17" s="555" t="e">
        <f aca="false">IFERROR(IF(AG17&lt;&gt;"",Z17*VLOOKUP(N17,【参考】数式用!$AG$2:$AL$48,MATCH(Y17,【参考】数式用!$AI$4:$AL$4,0)+2,0), ""), ""))))</f>
        <v>#N/A</v>
      </c>
      <c r="AD17" s="555"/>
      <c r="AE17" s="560"/>
      <c r="AF17" s="561"/>
      <c r="AG17" s="538" t="e">
        <f aca="false">IFERROR(VLOOKUP(O17, 【参考】数式用!$AY$5:$AY$13, 1, FALSE), "")))</f>
        <v>#N/A</v>
      </c>
      <c r="AH17" s="539" t="e">
        <f aca="false">IFERROR(VLOOKUP(N17, 【参考】数式用!$BA$2:$BB$48, 2, FALSE), "")))</f>
        <v>#N/A</v>
      </c>
      <c r="AI17" s="540" t="e">
        <f aca="false">IF(AND(OR(P17="処遇改善加算Ⅰ",P17="処遇改善加算Ⅱ"),AH17="対象"), 1,"")</f>
        <v>#N/A</v>
      </c>
      <c r="AJ17" s="541" t="str">
        <f aca="false">IF(OR(Y17="処遇改善加算Ⅰ",Y17="処遇改善加算Ⅱ"),IF(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（病院等（老健以外）)",N17&lt;&gt;"（介護予防）短期入所療養介護（医療院）"),1,""),"")</f>
        <v/>
      </c>
      <c r="AK17" s="542"/>
      <c r="AL17" s="542"/>
      <c r="AN17" s="544"/>
      <c r="AO17" s="544"/>
    </row>
    <row r="18" s="465" customFormat="true" ht="30" hidden="false" customHeight="true" outlineLevel="0" collapsed="false">
      <c r="A18" s="545" t="n">
        <v>5</v>
      </c>
      <c r="B18" s="546" t="str">
        <f aca="false">IF(基本情報入力シート!C43="","",基本情報入力シート!C43)</f>
        <v/>
      </c>
      <c r="C18" s="546"/>
      <c r="D18" s="546"/>
      <c r="E18" s="546"/>
      <c r="F18" s="546"/>
      <c r="G18" s="546"/>
      <c r="H18" s="546"/>
      <c r="I18" s="546"/>
      <c r="J18" s="547" t="str">
        <f aca="false">IF(基本情報入力シート!M43="","",基本情報入力シート!M43)</f>
        <v/>
      </c>
      <c r="K18" s="548" t="str">
        <f aca="false">IF(基本情報入力シート!R43="","",基本情報入力シート!R43)</f>
        <v/>
      </c>
      <c r="L18" s="548" t="str">
        <f aca="false">IF(基本情報入力シート!W43="","",基本情報入力シート!W43)</f>
        <v/>
      </c>
      <c r="M18" s="547" t="str">
        <f aca="false">IF(基本情報入力シート!X43="","",基本情報入力シート!X43)</f>
        <v/>
      </c>
      <c r="N18" s="549" t="str">
        <f aca="false">IF(基本情報入力シート!Y43="","",基本情報入力シート!Y43)</f>
        <v/>
      </c>
      <c r="O18" s="550"/>
      <c r="P18" s="563"/>
      <c r="Q18" s="552"/>
      <c r="R18" s="552"/>
      <c r="S18" s="553" t="e">
        <f aca="false">IFERROR(ROUNDDOWN(Q18*VLOOKUP(N18,【参考】数式用!$AR$2:$AW$48,MATCH(P18,【参考】数式用!$AT$4:$AW$4)+2,FALSE)*0.5, 0), "")),0))</f>
        <v>#N/A</v>
      </c>
      <c r="T18" s="554"/>
      <c r="U18" s="555" t="e">
        <f aca="false">IFERROR(IF(AG18&lt;&gt;"",Q18*VLOOKUP(N18,【参考】数式用!$AG$2:$AL$48,MATCH(P18,【参考】数式用!$AI$4:$AL$4,0)+2,0), ""), ""))))</f>
        <v>#N/A</v>
      </c>
      <c r="V18" s="554"/>
      <c r="W18" s="556"/>
      <c r="X18" s="556"/>
      <c r="Y18" s="551"/>
      <c r="Z18" s="557"/>
      <c r="AA18" s="558" t="e">
        <f aca="false">IFERROR(IF(Y18="ー", "", ROUNDDOWN(Z18*VLOOKUP(N18,【参考】数式用!$AR$2:$AW$48,MATCH(Y18,【参考】数式用!$AT$4:$AW$4)+2,FALSE)*0.5, 0)), "")),0)))</f>
        <v>#N/A</v>
      </c>
      <c r="AB18" s="559"/>
      <c r="AC18" s="555" t="e">
        <f aca="false">IFERROR(IF(AG18&lt;&gt;"",Z18*VLOOKUP(N18,【参考】数式用!$AG$2:$AL$48,MATCH(Y18,【参考】数式用!$AI$4:$AL$4,0)+2,0), ""), ""))))</f>
        <v>#N/A</v>
      </c>
      <c r="AD18" s="555"/>
      <c r="AE18" s="560"/>
      <c r="AF18" s="561"/>
      <c r="AG18" s="538" t="e">
        <f aca="false">IFERROR(VLOOKUP(O18, 【参考】数式用!$AY$5:$AY$13, 1, FALSE), "")))</f>
        <v>#N/A</v>
      </c>
      <c r="AH18" s="539" t="e">
        <f aca="false">IFERROR(VLOOKUP(N18, 【参考】数式用!$BA$2:$BB$48, 2, FALSE), "")))</f>
        <v>#N/A</v>
      </c>
      <c r="AI18" s="540" t="e">
        <f aca="false">IF(AND(OR(P18="処遇改善加算Ⅰ",P18="処遇改善加算Ⅱ"),AH18="対象"), 1,"")</f>
        <v>#N/A</v>
      </c>
      <c r="AJ18" s="541" t="str">
        <f aca="false">IF(OR(Y18="処遇改善加算Ⅰ",Y18="処遇改善加算Ⅱ"),IF(AND(N18&lt;&gt;"訪問型サービス（総合事業）",N18&lt;&gt;"通所型サービス（総合事業）",N18&lt;&gt;"（介護予防）短期入所生活介護",N18&lt;&gt;"（介護予防）短期入所療養介護（老健）",N18&lt;&gt;"（介護予防）短期入所療養介護 （病院等（老健以外）)",N18&lt;&gt;"（介護予防）短期入所療養介護（医療院）"),1,""),"")</f>
        <v/>
      </c>
      <c r="AK18" s="542"/>
      <c r="AL18" s="542"/>
      <c r="AN18" s="544"/>
      <c r="AO18" s="544"/>
    </row>
    <row r="19" s="465" customFormat="true" ht="30" hidden="false" customHeight="true" outlineLevel="0" collapsed="false">
      <c r="A19" s="545" t="n">
        <v>6</v>
      </c>
      <c r="B19" s="546" t="str">
        <f aca="false">IF(基本情報入力シート!C44="","",基本情報入力シート!C44)</f>
        <v/>
      </c>
      <c r="C19" s="546"/>
      <c r="D19" s="546"/>
      <c r="E19" s="546"/>
      <c r="F19" s="546"/>
      <c r="G19" s="546"/>
      <c r="H19" s="546"/>
      <c r="I19" s="546"/>
      <c r="J19" s="547" t="str">
        <f aca="false">IF(基本情報入力シート!M44="","",基本情報入力シート!M44)</f>
        <v/>
      </c>
      <c r="K19" s="548" t="str">
        <f aca="false">IF(基本情報入力シート!R44="","",基本情報入力シート!R44)</f>
        <v/>
      </c>
      <c r="L19" s="548" t="str">
        <f aca="false">IF(基本情報入力シート!W44="","",基本情報入力シート!W44)</f>
        <v/>
      </c>
      <c r="M19" s="547" t="str">
        <f aca="false">IF(基本情報入力シート!X44="","",基本情報入力シート!X44)</f>
        <v/>
      </c>
      <c r="N19" s="549" t="str">
        <f aca="false">IF(基本情報入力シート!Y44="","",基本情報入力シート!Y44)</f>
        <v/>
      </c>
      <c r="O19" s="550"/>
      <c r="P19" s="563"/>
      <c r="Q19" s="552"/>
      <c r="R19" s="552"/>
      <c r="S19" s="553" t="e">
        <f aca="false">IFERROR(ROUNDDOWN(Q19*VLOOKUP(N19,【参考】数式用!$AR$2:$AW$48,MATCH(P19,【参考】数式用!$AT$4:$AW$4)+2,FALSE)*0.5, 0), "")),0))</f>
        <v>#N/A</v>
      </c>
      <c r="T19" s="554"/>
      <c r="U19" s="555" t="e">
        <f aca="false">IFERROR(IF(AG19&lt;&gt;"",Q19*VLOOKUP(N19,【参考】数式用!$AG$2:$AL$48,MATCH(P19,【参考】数式用!$AI$4:$AL$4,0)+2,0), ""), ""))))</f>
        <v>#N/A</v>
      </c>
      <c r="V19" s="554"/>
      <c r="W19" s="556"/>
      <c r="X19" s="556"/>
      <c r="Y19" s="551"/>
      <c r="Z19" s="557"/>
      <c r="AA19" s="558" t="e">
        <f aca="false">IFERROR(IF(Y19="ー", "", ROUNDDOWN(Z19*VLOOKUP(N19,【参考】数式用!$AR$2:$AW$48,MATCH(Y19,【参考】数式用!$AT$4:$AW$4)+2,FALSE)*0.5, 0)), "")),0)))</f>
        <v>#N/A</v>
      </c>
      <c r="AB19" s="559"/>
      <c r="AC19" s="555" t="e">
        <f aca="false">IFERROR(IF(AG19&lt;&gt;"",Z19*VLOOKUP(N19,【参考】数式用!$AG$2:$AL$48,MATCH(Y19,【参考】数式用!$AI$4:$AL$4,0)+2,0), ""), ""))))</f>
        <v>#N/A</v>
      </c>
      <c r="AD19" s="555"/>
      <c r="AE19" s="560"/>
      <c r="AF19" s="561"/>
      <c r="AG19" s="538" t="e">
        <f aca="false">IFERROR(VLOOKUP(O19, 【参考】数式用!$AY$5:$AY$13, 1, FALSE), "")))</f>
        <v>#N/A</v>
      </c>
      <c r="AH19" s="539" t="e">
        <f aca="false">IFERROR(VLOOKUP(N19, 【参考】数式用!$BA$2:$BB$48, 2, FALSE), "")))</f>
        <v>#N/A</v>
      </c>
      <c r="AI19" s="540" t="e">
        <f aca="false">IF(AND(OR(P19="処遇改善加算Ⅰ",P19="処遇改善加算Ⅱ"),AH19="対象"), 1,"")</f>
        <v>#N/A</v>
      </c>
      <c r="AJ19" s="541" t="str">
        <f aca="false">IF(OR(Y19="処遇改善加算Ⅰ",Y19="処遇改善加算Ⅱ"),IF(AND(N19&lt;&gt;"訪問型サービス（総合事業）",N19&lt;&gt;"通所型サービス（総合事業）",N19&lt;&gt;"（介護予防）短期入所生活介護",N19&lt;&gt;"（介護予防）短期入所療養介護（老健）",N19&lt;&gt;"（介護予防）短期入所療養介護 （病院等（老健以外）)",N19&lt;&gt;"（介護予防）短期入所療養介護（医療院）"),1,""),"")</f>
        <v/>
      </c>
      <c r="AK19" s="542"/>
      <c r="AL19" s="542"/>
      <c r="AN19" s="544"/>
      <c r="AO19" s="544"/>
    </row>
    <row r="20" s="465" customFormat="true" ht="30" hidden="false" customHeight="true" outlineLevel="0" collapsed="false">
      <c r="A20" s="545" t="n">
        <v>7</v>
      </c>
      <c r="B20" s="546" t="str">
        <f aca="false">IF(基本情報入力シート!C45="","",基本情報入力シート!C45)</f>
        <v/>
      </c>
      <c r="C20" s="546"/>
      <c r="D20" s="546"/>
      <c r="E20" s="546"/>
      <c r="F20" s="546"/>
      <c r="G20" s="546"/>
      <c r="H20" s="546"/>
      <c r="I20" s="546"/>
      <c r="J20" s="547" t="str">
        <f aca="false">IF(基本情報入力シート!M45="","",基本情報入力シート!M45)</f>
        <v/>
      </c>
      <c r="K20" s="548" t="str">
        <f aca="false">IF(基本情報入力シート!R45="","",基本情報入力シート!R45)</f>
        <v/>
      </c>
      <c r="L20" s="548" t="str">
        <f aca="false">IF(基本情報入力シート!W45="","",基本情報入力シート!W45)</f>
        <v/>
      </c>
      <c r="M20" s="547" t="str">
        <f aca="false">IF(基本情報入力シート!X45="","",基本情報入力シート!X45)</f>
        <v/>
      </c>
      <c r="N20" s="549" t="str">
        <f aca="false">IF(基本情報入力シート!Y45="","",基本情報入力シート!Y45)</f>
        <v/>
      </c>
      <c r="O20" s="550"/>
      <c r="P20" s="564"/>
      <c r="Q20" s="552"/>
      <c r="R20" s="552"/>
      <c r="S20" s="553" t="e">
        <f aca="false">IFERROR(ROUNDDOWN(Q20*VLOOKUP(N20,【参考】数式用!$AR$2:$AW$48,MATCH(P20,【参考】数式用!$AT$4:$AW$4)+2,FALSE)*0.5, 0), "")),0))</f>
        <v>#N/A</v>
      </c>
      <c r="T20" s="562"/>
      <c r="U20" s="555" t="e">
        <f aca="false">IFERROR(IF(AG20&lt;&gt;"",Q20*VLOOKUP(N20,【参考】数式用!$AG$2:$AL$48,MATCH(P20,【参考】数式用!$AI$4:$AL$4,0)+2,0), ""), ""))))</f>
        <v>#N/A</v>
      </c>
      <c r="V20" s="554"/>
      <c r="W20" s="556"/>
      <c r="X20" s="556"/>
      <c r="Y20" s="551"/>
      <c r="Z20" s="557"/>
      <c r="AA20" s="558" t="e">
        <f aca="false">IFERROR(IF(Y20="ー", "", ROUNDDOWN(Z20*VLOOKUP(N20,【参考】数式用!$AR$2:$AW$48,MATCH(Y20,【参考】数式用!$AT$4:$AW$4)+2,FALSE)*0.5, 0)), "")),0)))</f>
        <v>#N/A</v>
      </c>
      <c r="AB20" s="559"/>
      <c r="AC20" s="555" t="e">
        <f aca="false">IFERROR(IF(AG20&lt;&gt;"",Z20*VLOOKUP(N20,【参考】数式用!$AG$2:$AL$48,MATCH(Y20,【参考】数式用!$AI$4:$AL$4,0)+2,0), ""), ""))))</f>
        <v>#N/A</v>
      </c>
      <c r="AD20" s="555"/>
      <c r="AE20" s="560"/>
      <c r="AF20" s="561"/>
      <c r="AG20" s="538" t="e">
        <f aca="false">IFERROR(VLOOKUP(O20, 【参考】数式用!$AY$5:$AY$13, 1, FALSE), "")))</f>
        <v>#N/A</v>
      </c>
      <c r="AH20" s="539" t="e">
        <f aca="false">IFERROR(VLOOKUP(N20, 【参考】数式用!$BA$2:$BB$48, 2, FALSE), "")))</f>
        <v>#N/A</v>
      </c>
      <c r="AI20" s="540" t="e">
        <f aca="false">IF(AND(OR(P20="処遇改善加算Ⅰ",P20="処遇改善加算Ⅱ"),AH20="対象"), 1,"")</f>
        <v>#N/A</v>
      </c>
      <c r="AJ20" s="541" t="str">
        <f aca="false">IF(OR(Y20="処遇改善加算Ⅰ",Y20="処遇改善加算Ⅱ"),IF(AND(N20&lt;&gt;"訪問型サービス（総合事業）",N20&lt;&gt;"通所型サービス（総合事業）",N20&lt;&gt;"（介護予防）短期入所生活介護",N20&lt;&gt;"（介護予防）短期入所療養介護（老健）",N20&lt;&gt;"（介護予防）短期入所療養介護 （病院等（老健以外）)",N20&lt;&gt;"（介護予防）短期入所療養介護（医療院）"),1,""),"")</f>
        <v/>
      </c>
      <c r="AK20" s="542"/>
      <c r="AL20" s="542"/>
      <c r="AN20" s="544"/>
      <c r="AO20" s="544"/>
    </row>
    <row r="21" s="465" customFormat="true" ht="30" hidden="false" customHeight="true" outlineLevel="0" collapsed="false">
      <c r="A21" s="545" t="n">
        <v>8</v>
      </c>
      <c r="B21" s="546" t="str">
        <f aca="false">IF(基本情報入力シート!C46="","",基本情報入力シート!C46)</f>
        <v/>
      </c>
      <c r="C21" s="546"/>
      <c r="D21" s="546"/>
      <c r="E21" s="546"/>
      <c r="F21" s="546"/>
      <c r="G21" s="546"/>
      <c r="H21" s="546"/>
      <c r="I21" s="546"/>
      <c r="J21" s="547" t="str">
        <f aca="false">IF(基本情報入力シート!M46="","",基本情報入力シート!M46)</f>
        <v/>
      </c>
      <c r="K21" s="548" t="str">
        <f aca="false">IF(基本情報入力シート!R46="","",基本情報入力シート!R46)</f>
        <v/>
      </c>
      <c r="L21" s="548" t="str">
        <f aca="false">IF(基本情報入力シート!W46="","",基本情報入力シート!W46)</f>
        <v/>
      </c>
      <c r="M21" s="547" t="str">
        <f aca="false">IF(基本情報入力シート!X46="","",基本情報入力シート!X46)</f>
        <v/>
      </c>
      <c r="N21" s="549" t="str">
        <f aca="false">IF(基本情報入力シート!Y46="","",基本情報入力シート!Y46)</f>
        <v/>
      </c>
      <c r="O21" s="550"/>
      <c r="P21" s="564"/>
      <c r="Q21" s="552"/>
      <c r="R21" s="552"/>
      <c r="S21" s="553" t="e">
        <f aca="false">IFERROR(ROUNDDOWN(Q21*VLOOKUP(N21,【参考】数式用!$AR$2:$AW$48,MATCH(P21,【参考】数式用!$AT$4:$AW$4)+2,FALSE)*0.5, 0), "")),0))</f>
        <v>#N/A</v>
      </c>
      <c r="T21" s="554"/>
      <c r="U21" s="555" t="e">
        <f aca="false">IFERROR(IF(AG21&lt;&gt;"",Q21*VLOOKUP(N21,【参考】数式用!$AG$2:$AL$48,MATCH(P21,【参考】数式用!$AI$4:$AL$4,0)+2,0), ""), ""))))</f>
        <v>#N/A</v>
      </c>
      <c r="V21" s="554"/>
      <c r="W21" s="556"/>
      <c r="X21" s="556"/>
      <c r="Y21" s="551"/>
      <c r="Z21" s="557"/>
      <c r="AA21" s="558" t="e">
        <f aca="false">IFERROR(IF(Y21="ー", "", ROUNDDOWN(Z21*VLOOKUP(N21,【参考】数式用!$AR$2:$AW$48,MATCH(Y21,【参考】数式用!$AT$4:$AW$4)+2,FALSE)*0.5, 0)), "")),0)))</f>
        <v>#N/A</v>
      </c>
      <c r="AB21" s="559"/>
      <c r="AC21" s="555" t="e">
        <f aca="false">IFERROR(IF(AG21&lt;&gt;"",Z21*VLOOKUP(N21,【参考】数式用!$AG$2:$AL$48,MATCH(Y21,【参考】数式用!$AI$4:$AL$4,0)+2,0), ""), ""))))</f>
        <v>#N/A</v>
      </c>
      <c r="AD21" s="555"/>
      <c r="AE21" s="560"/>
      <c r="AF21" s="561"/>
      <c r="AG21" s="538" t="e">
        <f aca="false">IFERROR(VLOOKUP(O21, 【参考】数式用!$AY$5:$AY$13, 1, FALSE), "")))</f>
        <v>#N/A</v>
      </c>
      <c r="AH21" s="539" t="e">
        <f aca="false">IFERROR(VLOOKUP(N21, 【参考】数式用!$BA$2:$BB$48, 2, FALSE), "")))</f>
        <v>#N/A</v>
      </c>
      <c r="AI21" s="540" t="e">
        <f aca="false">IF(AND(OR(P21="処遇改善加算Ⅰ",P21="処遇改善加算Ⅱ"),AH21="対象"), 1,"")</f>
        <v>#N/A</v>
      </c>
      <c r="AJ21" s="541" t="str">
        <f aca="false">IF(OR(Y21="処遇改善加算Ⅰ",Y21="処遇改善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K21" s="542"/>
      <c r="AL21" s="542"/>
      <c r="AN21" s="544"/>
      <c r="AO21" s="544"/>
    </row>
    <row r="22" s="465" customFormat="true" ht="30" hidden="false" customHeight="true" outlineLevel="0" collapsed="false">
      <c r="A22" s="545" t="n">
        <v>9</v>
      </c>
      <c r="B22" s="546" t="str">
        <f aca="false">IF(基本情報入力シート!C47="","",基本情報入力シート!C47)</f>
        <v/>
      </c>
      <c r="C22" s="546"/>
      <c r="D22" s="546"/>
      <c r="E22" s="546"/>
      <c r="F22" s="546"/>
      <c r="G22" s="546"/>
      <c r="H22" s="546"/>
      <c r="I22" s="546"/>
      <c r="J22" s="547" t="str">
        <f aca="false">IF(基本情報入力シート!M47="","",基本情報入力シート!M47)</f>
        <v/>
      </c>
      <c r="K22" s="548" t="str">
        <f aca="false">IF(基本情報入力シート!R47="","",基本情報入力シート!R47)</f>
        <v/>
      </c>
      <c r="L22" s="548" t="str">
        <f aca="false">IF(基本情報入力シート!W47="","",基本情報入力シート!W47)</f>
        <v/>
      </c>
      <c r="M22" s="547" t="str">
        <f aca="false">IF(基本情報入力シート!X47="","",基本情報入力シート!X47)</f>
        <v/>
      </c>
      <c r="N22" s="549" t="str">
        <f aca="false">IF(基本情報入力シート!Y47="","",基本情報入力シート!Y47)</f>
        <v/>
      </c>
      <c r="O22" s="550"/>
      <c r="P22" s="563"/>
      <c r="Q22" s="552"/>
      <c r="R22" s="552"/>
      <c r="S22" s="553" t="e">
        <f aca="false">IFERROR(ROUNDDOWN(Q22*VLOOKUP(N22,【参考】数式用!$AR$2:$AW$48,MATCH(P22,【参考】数式用!$AT$4:$AW$4)+2,FALSE)*0.5, 0), "")),0))</f>
        <v>#N/A</v>
      </c>
      <c r="T22" s="554"/>
      <c r="U22" s="555" t="e">
        <f aca="false">IFERROR(IF(AG22&lt;&gt;"",Q22*VLOOKUP(N22,【参考】数式用!$AG$2:$AL$48,MATCH(P22,【参考】数式用!$AI$4:$AL$4,0)+2,0), ""), ""))))</f>
        <v>#N/A</v>
      </c>
      <c r="V22" s="554"/>
      <c r="W22" s="556"/>
      <c r="X22" s="556"/>
      <c r="Y22" s="551"/>
      <c r="Z22" s="557"/>
      <c r="AA22" s="558" t="e">
        <f aca="false">IFERROR(IF(Y22="ー", "", ROUNDDOWN(Z22*VLOOKUP(N22,【参考】数式用!$AR$2:$AW$48,MATCH(Y22,【参考】数式用!$AT$4:$AW$4)+2,FALSE)*0.5, 0)), "")),0)))</f>
        <v>#N/A</v>
      </c>
      <c r="AB22" s="559"/>
      <c r="AC22" s="555" t="e">
        <f aca="false">IFERROR(IF(AG22&lt;&gt;"",Z22*VLOOKUP(N22,【参考】数式用!$AG$2:$AL$48,MATCH(Y22,【参考】数式用!$AI$4:$AL$4,0)+2,0), ""), ""))))</f>
        <v>#N/A</v>
      </c>
      <c r="AD22" s="555"/>
      <c r="AE22" s="560"/>
      <c r="AF22" s="561"/>
      <c r="AG22" s="538" t="e">
        <f aca="false">IFERROR(VLOOKUP(O22, 【参考】数式用!$AY$5:$AY$13, 1, FALSE), "")))</f>
        <v>#N/A</v>
      </c>
      <c r="AH22" s="539" t="e">
        <f aca="false">IFERROR(VLOOKUP(N22, 【参考】数式用!$BA$2:$BB$48, 2, FALSE), "")))</f>
        <v>#N/A</v>
      </c>
      <c r="AI22" s="540" t="e">
        <f aca="false">IF(AND(OR(P22="処遇改善加算Ⅰ",P22="処遇改善加算Ⅱ"),AH22="対象"), 1,"")</f>
        <v>#N/A</v>
      </c>
      <c r="AJ22" s="541" t="str">
        <f aca="false">IF(OR(Y22="処遇改善加算Ⅰ",Y22="処遇改善加算Ⅱ"),IF(AND(N22&lt;&gt;"訪問型サービス（総合事業）",N22&lt;&gt;"通所型サービス（総合事業）",N22&lt;&gt;"（介護予防）短期入所生活介護",N22&lt;&gt;"（介護予防）短期入所療養介護（老健）",N22&lt;&gt;"（介護予防）短期入所療養介護 （病院等（老健以外）)",N22&lt;&gt;"（介護予防）短期入所療養介護（医療院）"),1,""),"")</f>
        <v/>
      </c>
      <c r="AK22" s="542"/>
      <c r="AL22" s="542"/>
      <c r="AN22" s="519"/>
      <c r="AO22" s="519"/>
    </row>
    <row r="23" s="465" customFormat="true" ht="30" hidden="false" customHeight="true" outlineLevel="0" collapsed="false">
      <c r="A23" s="545" t="n">
        <v>10</v>
      </c>
      <c r="B23" s="546" t="str">
        <f aca="false">IF(基本情報入力シート!C48="","",基本情報入力シート!C48)</f>
        <v/>
      </c>
      <c r="C23" s="546"/>
      <c r="D23" s="546"/>
      <c r="E23" s="546"/>
      <c r="F23" s="546"/>
      <c r="G23" s="546"/>
      <c r="H23" s="546"/>
      <c r="I23" s="546"/>
      <c r="J23" s="547" t="str">
        <f aca="false">IF(基本情報入力シート!M48="","",基本情報入力シート!M48)</f>
        <v/>
      </c>
      <c r="K23" s="548" t="str">
        <f aca="false">IF(基本情報入力シート!R48="","",基本情報入力シート!R48)</f>
        <v/>
      </c>
      <c r="L23" s="548" t="str">
        <f aca="false">IF(基本情報入力シート!W48="","",基本情報入力シート!W48)</f>
        <v/>
      </c>
      <c r="M23" s="547" t="str">
        <f aca="false">IF(基本情報入力シート!X48="","",基本情報入力シート!X48)</f>
        <v/>
      </c>
      <c r="N23" s="549" t="str">
        <f aca="false">IF(基本情報入力シート!Y48="","",基本情報入力シート!Y48)</f>
        <v/>
      </c>
      <c r="O23" s="550"/>
      <c r="P23" s="564"/>
      <c r="Q23" s="552"/>
      <c r="R23" s="552"/>
      <c r="S23" s="553" t="e">
        <f aca="false">IFERROR(ROUNDDOWN(Q23*VLOOKUP(N23,【参考】数式用!$AR$2:$AW$48,MATCH(P23,【参考】数式用!$AT$4:$AW$4)+2,FALSE)*0.5, 0), "")),0))</f>
        <v>#N/A</v>
      </c>
      <c r="T23" s="562"/>
      <c r="U23" s="555" t="e">
        <f aca="false">IFERROR(IF(AG23&lt;&gt;"",Q23*VLOOKUP(N23,【参考】数式用!$AG$2:$AL$48,MATCH(P23,【参考】数式用!$AI$4:$AL$4,0)+2,0), ""), ""))))</f>
        <v>#N/A</v>
      </c>
      <c r="V23" s="554"/>
      <c r="W23" s="556"/>
      <c r="X23" s="556"/>
      <c r="Y23" s="551"/>
      <c r="Z23" s="557"/>
      <c r="AA23" s="558" t="e">
        <f aca="false">IFERROR(IF(Y23="ー", "", ROUNDDOWN(Z23*VLOOKUP(N23,【参考】数式用!$AR$2:$AW$48,MATCH(Y23,【参考】数式用!$AT$4:$AW$4)+2,FALSE)*0.5, 0)), "")),0)))</f>
        <v>#N/A</v>
      </c>
      <c r="AB23" s="559"/>
      <c r="AC23" s="555" t="e">
        <f aca="false">IFERROR(IF(AG23&lt;&gt;"",Z23*VLOOKUP(N23,【参考】数式用!$AG$2:$AL$48,MATCH(Y23,【参考】数式用!$AI$4:$AL$4,0)+2,0), ""), ""))))</f>
        <v>#N/A</v>
      </c>
      <c r="AD23" s="555"/>
      <c r="AE23" s="560"/>
      <c r="AF23" s="561"/>
      <c r="AG23" s="538" t="e">
        <f aca="false">IFERROR(VLOOKUP(O23, 【参考】数式用!$AY$5:$AY$13, 1, FALSE), "")))</f>
        <v>#N/A</v>
      </c>
      <c r="AH23" s="539" t="e">
        <f aca="false">IFERROR(VLOOKUP(N23, 【参考】数式用!$BA$2:$BB$48, 2, FALSE), "")))</f>
        <v>#N/A</v>
      </c>
      <c r="AI23" s="540" t="e">
        <f aca="false">IF(AND(OR(P23="処遇改善加算Ⅰ",P23="処遇改善加算Ⅱ"),AH23="対象"), 1,"")</f>
        <v>#N/A</v>
      </c>
      <c r="AJ23" s="541" t="str">
        <f aca="false">IF(OR(Y23="処遇改善加算Ⅰ",Y23="処遇改善加算Ⅱ"),IF(AND(N23&lt;&gt;"訪問型サービス（総合事業）",N23&lt;&gt;"通所型サービス（総合事業）",N23&lt;&gt;"（介護予防）短期入所生活介護",N23&lt;&gt;"（介護予防）短期入所療養介護（老健）",N23&lt;&gt;"（介護予防）短期入所療養介護 （病院等（老健以外）)",N23&lt;&gt;"（介護予防）短期入所療養介護（医療院）"),1,""),"")</f>
        <v/>
      </c>
      <c r="AK23" s="542"/>
      <c r="AL23" s="542"/>
    </row>
    <row r="24" s="465" customFormat="true" ht="30" hidden="false" customHeight="true" outlineLevel="0" collapsed="false">
      <c r="A24" s="545" t="n">
        <v>11</v>
      </c>
      <c r="B24" s="546" t="str">
        <f aca="false">IF(基本情報入力シート!C49="","",基本情報入力シート!C49)</f>
        <v/>
      </c>
      <c r="C24" s="546"/>
      <c r="D24" s="546"/>
      <c r="E24" s="546"/>
      <c r="F24" s="546"/>
      <c r="G24" s="546"/>
      <c r="H24" s="546"/>
      <c r="I24" s="546"/>
      <c r="J24" s="547" t="str">
        <f aca="false">IF(基本情報入力シート!M49="","",基本情報入力シート!M49)</f>
        <v/>
      </c>
      <c r="K24" s="548" t="str">
        <f aca="false">IF(基本情報入力シート!R49="","",基本情報入力シート!R49)</f>
        <v/>
      </c>
      <c r="L24" s="548" t="str">
        <f aca="false">IF(基本情報入力シート!W49="","",基本情報入力シート!W49)</f>
        <v/>
      </c>
      <c r="M24" s="547" t="str">
        <f aca="false">IF(基本情報入力シート!X49="","",基本情報入力シート!X49)</f>
        <v/>
      </c>
      <c r="N24" s="549" t="str">
        <f aca="false">IF(基本情報入力シート!Y49="","",基本情報入力シート!Y49)</f>
        <v/>
      </c>
      <c r="O24" s="550"/>
      <c r="P24" s="564"/>
      <c r="Q24" s="552"/>
      <c r="R24" s="552"/>
      <c r="S24" s="553" t="e">
        <f aca="false">IFERROR(ROUNDDOWN(Q24*VLOOKUP(N24,【参考】数式用!$AR$2:$AW$48,MATCH(P24,【参考】数式用!$AT$4:$AW$4)+2,FALSE)*0.5, 0), "")),0))</f>
        <v>#N/A</v>
      </c>
      <c r="T24" s="554"/>
      <c r="U24" s="555" t="e">
        <f aca="false">IFERROR(IF(AG24&lt;&gt;"",Q24*VLOOKUP(N24,【参考】数式用!$AG$2:$AL$48,MATCH(P24,【参考】数式用!$AI$4:$AL$4,0)+2,0), ""), ""))))</f>
        <v>#N/A</v>
      </c>
      <c r="V24" s="554"/>
      <c r="W24" s="556"/>
      <c r="X24" s="556"/>
      <c r="Y24" s="551"/>
      <c r="Z24" s="557"/>
      <c r="AA24" s="558" t="e">
        <f aca="false">IFERROR(IF(Y24="ー", "", ROUNDDOWN(Z24*VLOOKUP(N24,【参考】数式用!$AR$2:$AW$48,MATCH(Y24,【参考】数式用!$AT$4:$AW$4)+2,FALSE)*0.5, 0)), "")),0)))</f>
        <v>#N/A</v>
      </c>
      <c r="AB24" s="559"/>
      <c r="AC24" s="555" t="e">
        <f aca="false">IFERROR(IF(AG24&lt;&gt;"",Z24*VLOOKUP(N24,【参考】数式用!$AG$2:$AL$48,MATCH(Y24,【参考】数式用!$AI$4:$AL$4,0)+2,0), ""), ""))))</f>
        <v>#N/A</v>
      </c>
      <c r="AD24" s="555"/>
      <c r="AE24" s="560"/>
      <c r="AF24" s="561"/>
      <c r="AG24" s="538" t="e">
        <f aca="false">IFERROR(VLOOKUP(O24, 【参考】数式用!$AY$5:$AY$13, 1, FALSE), "")))</f>
        <v>#N/A</v>
      </c>
      <c r="AH24" s="539" t="e">
        <f aca="false">IFERROR(VLOOKUP(N24, 【参考】数式用!$BA$2:$BB$48, 2, FALSE), "")))</f>
        <v>#N/A</v>
      </c>
      <c r="AI24" s="540" t="e">
        <f aca="false">IF(AND(OR(P24="処遇改善加算Ⅰ",P24="処遇改善加算Ⅱ"),AH24="対象"), 1,"")</f>
        <v>#N/A</v>
      </c>
      <c r="AJ24" s="541" t="str">
        <f aca="false">IF(OR(Y24="処遇改善加算Ⅰ",Y24="処遇改善加算Ⅱ"),IF(AND(N24&lt;&gt;"訪問型サービス（総合事業）",N24&lt;&gt;"通所型サービス（総合事業）",N24&lt;&gt;"（介護予防）短期入所生活介護",N24&lt;&gt;"（介護予防）短期入所療養介護（老健）",N24&lt;&gt;"（介護予防）短期入所療養介護 （病院等（老健以外）)",N24&lt;&gt;"（介護予防）短期入所療養介護（医療院）"),1,""),"")</f>
        <v/>
      </c>
      <c r="AK24" s="542"/>
      <c r="AL24" s="542"/>
    </row>
    <row r="25" s="465" customFormat="true" ht="30" hidden="false" customHeight="true" outlineLevel="0" collapsed="false">
      <c r="A25" s="545" t="n">
        <v>12</v>
      </c>
      <c r="B25" s="546" t="str">
        <f aca="false">IF(基本情報入力シート!C50="","",基本情報入力シート!C50)</f>
        <v/>
      </c>
      <c r="C25" s="546"/>
      <c r="D25" s="546"/>
      <c r="E25" s="546"/>
      <c r="F25" s="546"/>
      <c r="G25" s="546"/>
      <c r="H25" s="546"/>
      <c r="I25" s="546"/>
      <c r="J25" s="547" t="str">
        <f aca="false">IF(基本情報入力シート!M50="","",基本情報入力シート!M50)</f>
        <v/>
      </c>
      <c r="K25" s="548" t="str">
        <f aca="false">IF(基本情報入力シート!R50="","",基本情報入力シート!R50)</f>
        <v/>
      </c>
      <c r="L25" s="548" t="str">
        <f aca="false">IF(基本情報入力シート!W50="","",基本情報入力シート!W50)</f>
        <v/>
      </c>
      <c r="M25" s="547" t="str">
        <f aca="false">IF(基本情報入力シート!X50="","",基本情報入力シート!X50)</f>
        <v/>
      </c>
      <c r="N25" s="549" t="str">
        <f aca="false">IF(基本情報入力シート!Y50="","",基本情報入力シート!Y50)</f>
        <v/>
      </c>
      <c r="O25" s="550"/>
      <c r="P25" s="563"/>
      <c r="Q25" s="552"/>
      <c r="R25" s="552"/>
      <c r="S25" s="553" t="e">
        <f aca="false">IFERROR(ROUNDDOWN(Q25*VLOOKUP(N25,【参考】数式用!$AR$2:$AW$48,MATCH(P25,【参考】数式用!$AT$4:$AW$4)+2,FALSE)*0.5, 0), "")),0))</f>
        <v>#N/A</v>
      </c>
      <c r="T25" s="554"/>
      <c r="U25" s="555" t="e">
        <f aca="false">IFERROR(IF(AG25&lt;&gt;"",Q25*VLOOKUP(N25,【参考】数式用!$AG$2:$AL$48,MATCH(P25,【参考】数式用!$AI$4:$AL$4,0)+2,0), ""), ""))))</f>
        <v>#N/A</v>
      </c>
      <c r="V25" s="554"/>
      <c r="W25" s="556"/>
      <c r="X25" s="556"/>
      <c r="Y25" s="551"/>
      <c r="Z25" s="557"/>
      <c r="AA25" s="558" t="e">
        <f aca="false">IFERROR(IF(Y25="ー", "", ROUNDDOWN(Z25*VLOOKUP(N25,【参考】数式用!$AR$2:$AW$48,MATCH(Y25,【参考】数式用!$AT$4:$AW$4)+2,FALSE)*0.5, 0)), "")),0)))</f>
        <v>#N/A</v>
      </c>
      <c r="AB25" s="559"/>
      <c r="AC25" s="555" t="e">
        <f aca="false">IFERROR(IF(AG25&lt;&gt;"",Z25*VLOOKUP(N25,【参考】数式用!$AG$2:$AL$48,MATCH(Y25,【参考】数式用!$AI$4:$AL$4,0)+2,0), ""), ""))))</f>
        <v>#N/A</v>
      </c>
      <c r="AD25" s="555"/>
      <c r="AE25" s="560"/>
      <c r="AF25" s="561"/>
      <c r="AG25" s="538" t="e">
        <f aca="false">IFERROR(VLOOKUP(O25, 【参考】数式用!$AY$5:$AY$13, 1, FALSE), "")))</f>
        <v>#N/A</v>
      </c>
      <c r="AH25" s="539" t="e">
        <f aca="false">IFERROR(VLOOKUP(N25, 【参考】数式用!$BA$2:$BB$48, 2, FALSE), "")))</f>
        <v>#N/A</v>
      </c>
      <c r="AI25" s="540" t="e">
        <f aca="false">IF(AND(OR(P25="処遇改善加算Ⅰ",P25="処遇改善加算Ⅱ"),AH25="対象"), 1,"")</f>
        <v>#N/A</v>
      </c>
      <c r="AJ25" s="541" t="str">
        <f aca="false">IF(OR(Y25="処遇改善加算Ⅰ",Y25="処遇改善加算Ⅱ"),IF(AND(N25&lt;&gt;"訪問型サービス（総合事業）",N25&lt;&gt;"通所型サービス（総合事業）",N25&lt;&gt;"（介護予防）短期入所生活介護",N25&lt;&gt;"（介護予防）短期入所療養介護（老健）",N25&lt;&gt;"（介護予防）短期入所療養介護 （病院等（老健以外）)",N25&lt;&gt;"（介護予防）短期入所療養介護（医療院）"),1,""),"")</f>
        <v/>
      </c>
      <c r="AK25" s="542"/>
      <c r="AL25" s="542"/>
    </row>
    <row r="26" s="465" customFormat="true" ht="30" hidden="false" customHeight="true" outlineLevel="0" collapsed="false">
      <c r="A26" s="545" t="n">
        <v>13</v>
      </c>
      <c r="B26" s="546" t="str">
        <f aca="false">IF(基本情報入力シート!C51="","",基本情報入力シート!C51)</f>
        <v/>
      </c>
      <c r="C26" s="546"/>
      <c r="D26" s="546"/>
      <c r="E26" s="546"/>
      <c r="F26" s="546"/>
      <c r="G26" s="546"/>
      <c r="H26" s="546"/>
      <c r="I26" s="546"/>
      <c r="J26" s="547" t="str">
        <f aca="false">IF(基本情報入力シート!M51="","",基本情報入力シート!M51)</f>
        <v/>
      </c>
      <c r="K26" s="548" t="str">
        <f aca="false">IF(基本情報入力シート!R51="","",基本情報入力シート!R51)</f>
        <v/>
      </c>
      <c r="L26" s="548" t="str">
        <f aca="false">IF(基本情報入力シート!W51="","",基本情報入力シート!W51)</f>
        <v/>
      </c>
      <c r="M26" s="547" t="str">
        <f aca="false">IF(基本情報入力シート!X51="","",基本情報入力シート!X51)</f>
        <v/>
      </c>
      <c r="N26" s="549" t="str">
        <f aca="false">IF(基本情報入力シート!Y51="","",基本情報入力シート!Y51)</f>
        <v/>
      </c>
      <c r="O26" s="550"/>
      <c r="P26" s="563"/>
      <c r="Q26" s="552"/>
      <c r="R26" s="552"/>
      <c r="S26" s="553" t="e">
        <f aca="false">IFERROR(ROUNDDOWN(Q26*VLOOKUP(N26,【参考】数式用!$AR$2:$AW$48,MATCH(P26,【参考】数式用!$AT$4:$AW$4)+2,FALSE)*0.5, 0), "")),0))</f>
        <v>#N/A</v>
      </c>
      <c r="T26" s="562"/>
      <c r="U26" s="555" t="e">
        <f aca="false">IFERROR(IF(AG26&lt;&gt;"",Q26*VLOOKUP(N26,【参考】数式用!$AG$2:$AL$48,MATCH(P26,【参考】数式用!$AI$4:$AL$4,0)+2,0), ""), ""))))</f>
        <v>#N/A</v>
      </c>
      <c r="V26" s="554"/>
      <c r="W26" s="556"/>
      <c r="X26" s="556"/>
      <c r="Y26" s="551"/>
      <c r="Z26" s="557"/>
      <c r="AA26" s="558" t="e">
        <f aca="false">IFERROR(IF(Y26="ー", "", ROUNDDOWN(Z26*VLOOKUP(N26,【参考】数式用!$AR$2:$AW$48,MATCH(Y26,【参考】数式用!$AT$4:$AW$4)+2,FALSE)*0.5, 0)), "")),0)))</f>
        <v>#N/A</v>
      </c>
      <c r="AB26" s="559"/>
      <c r="AC26" s="555" t="e">
        <f aca="false">IFERROR(IF(AG26&lt;&gt;"",Z26*VLOOKUP(N26,【参考】数式用!$AG$2:$AL$48,MATCH(Y26,【参考】数式用!$AI$4:$AL$4,0)+2,0), ""), ""))))</f>
        <v>#N/A</v>
      </c>
      <c r="AD26" s="555"/>
      <c r="AE26" s="560"/>
      <c r="AF26" s="561"/>
      <c r="AG26" s="538" t="e">
        <f aca="false">IFERROR(VLOOKUP(O26, 【参考】数式用!$AY$5:$AY$13, 1, FALSE), "")))</f>
        <v>#N/A</v>
      </c>
      <c r="AH26" s="539" t="e">
        <f aca="false">IFERROR(VLOOKUP(N26, 【参考】数式用!$BA$2:$BB$48, 2, FALSE), "")))</f>
        <v>#N/A</v>
      </c>
      <c r="AI26" s="540" t="e">
        <f aca="false">IF(AND(OR(P26="処遇改善加算Ⅰ",P26="処遇改善加算Ⅱ"),AH26="対象"), 1,"")</f>
        <v>#N/A</v>
      </c>
      <c r="AJ26" s="541" t="str">
        <f aca="false">IF(OR(Y26="処遇改善加算Ⅰ",Y26="処遇改善加算Ⅱ"),IF(AND(N26&lt;&gt;"訪問型サービス（総合事業）",N26&lt;&gt;"通所型サービス（総合事業）",N26&lt;&gt;"（介護予防）短期入所生活介護",N26&lt;&gt;"（介護予防）短期入所療養介護（老健）",N26&lt;&gt;"（介護予防）短期入所療養介護 （病院等（老健以外）)",N26&lt;&gt;"（介護予防）短期入所療養介護（医療院）"),1,""),"")</f>
        <v/>
      </c>
      <c r="AK26" s="542"/>
      <c r="AL26" s="542"/>
    </row>
    <row r="27" s="465" customFormat="true" ht="30" hidden="false" customHeight="true" outlineLevel="0" collapsed="false">
      <c r="A27" s="545" t="n">
        <v>14</v>
      </c>
      <c r="B27" s="546" t="str">
        <f aca="false">IF(基本情報入力シート!C52="","",基本情報入力シート!C52)</f>
        <v/>
      </c>
      <c r="C27" s="546"/>
      <c r="D27" s="546"/>
      <c r="E27" s="546"/>
      <c r="F27" s="546"/>
      <c r="G27" s="546"/>
      <c r="H27" s="546"/>
      <c r="I27" s="546"/>
      <c r="J27" s="547" t="str">
        <f aca="false">IF(基本情報入力シート!M52="","",基本情報入力シート!M52)</f>
        <v/>
      </c>
      <c r="K27" s="548" t="str">
        <f aca="false">IF(基本情報入力シート!R52="","",基本情報入力シート!R52)</f>
        <v/>
      </c>
      <c r="L27" s="548" t="str">
        <f aca="false">IF(基本情報入力シート!W52="","",基本情報入力シート!W52)</f>
        <v/>
      </c>
      <c r="M27" s="547" t="str">
        <f aca="false">IF(基本情報入力シート!X52="","",基本情報入力シート!X52)</f>
        <v/>
      </c>
      <c r="N27" s="549" t="str">
        <f aca="false">IF(基本情報入力シート!Y52="","",基本情報入力シート!Y52)</f>
        <v/>
      </c>
      <c r="O27" s="550"/>
      <c r="P27" s="564"/>
      <c r="Q27" s="552"/>
      <c r="R27" s="552"/>
      <c r="S27" s="553" t="e">
        <f aca="false">IFERROR(ROUNDDOWN(Q27*VLOOKUP(N27,【参考】数式用!$AR$2:$AW$48,MATCH(P27,【参考】数式用!$AT$4:$AW$4)+2,FALSE)*0.5, 0), "")),0))</f>
        <v>#N/A</v>
      </c>
      <c r="T27" s="554"/>
      <c r="U27" s="555" t="e">
        <f aca="false">IFERROR(IF(AG27&lt;&gt;"",Q27*VLOOKUP(N27,【参考】数式用!$AG$2:$AL$48,MATCH(P27,【参考】数式用!$AI$4:$AL$4,0)+2,0), ""), ""))))</f>
        <v>#N/A</v>
      </c>
      <c r="V27" s="554"/>
      <c r="W27" s="556"/>
      <c r="X27" s="556"/>
      <c r="Y27" s="551"/>
      <c r="Z27" s="557"/>
      <c r="AA27" s="558" t="e">
        <f aca="false">IFERROR(IF(Y27="ー", "", ROUNDDOWN(Z27*VLOOKUP(N27,【参考】数式用!$AR$2:$AW$48,MATCH(Y27,【参考】数式用!$AT$4:$AW$4)+2,FALSE)*0.5, 0)), "")),0)))</f>
        <v>#N/A</v>
      </c>
      <c r="AB27" s="559"/>
      <c r="AC27" s="555" t="e">
        <f aca="false">IFERROR(IF(AG27&lt;&gt;"",Z27*VLOOKUP(N27,【参考】数式用!$AG$2:$AL$48,MATCH(Y27,【参考】数式用!$AI$4:$AL$4,0)+2,0), ""), ""))))</f>
        <v>#N/A</v>
      </c>
      <c r="AD27" s="555"/>
      <c r="AE27" s="560"/>
      <c r="AF27" s="561"/>
      <c r="AG27" s="538" t="e">
        <f aca="false">IFERROR(VLOOKUP(O27, 【参考】数式用!$AY$5:$AY$13, 1, FALSE), "")))</f>
        <v>#N/A</v>
      </c>
      <c r="AH27" s="539" t="e">
        <f aca="false">IFERROR(VLOOKUP(N27, 【参考】数式用!$BA$2:$BB$48, 2, FALSE), "")))</f>
        <v>#N/A</v>
      </c>
      <c r="AI27" s="540" t="e">
        <f aca="false">IF(AND(OR(P27="処遇改善加算Ⅰ",P27="処遇改善加算Ⅱ"),AH27="対象"), 1,"")</f>
        <v>#N/A</v>
      </c>
      <c r="AJ27" s="541" t="str">
        <f aca="false">IF(OR(Y27="処遇改善加算Ⅰ",Y27="処遇改善加算Ⅱ"),IF(AND(N27&lt;&gt;"訪問型サービス（総合事業）",N27&lt;&gt;"通所型サービス（総合事業）",N27&lt;&gt;"（介護予防）短期入所生活介護",N27&lt;&gt;"（介護予防）短期入所療養介護（老健）",N27&lt;&gt;"（介護予防）短期入所療養介護 （病院等（老健以外）)",N27&lt;&gt;"（介護予防）短期入所療養介護（医療院）"),1,""),"")</f>
        <v/>
      </c>
      <c r="AK27" s="542"/>
      <c r="AL27" s="542"/>
    </row>
    <row r="28" s="465" customFormat="true" ht="30" hidden="false" customHeight="true" outlineLevel="0" collapsed="false">
      <c r="A28" s="545" t="n">
        <v>15</v>
      </c>
      <c r="B28" s="546" t="str">
        <f aca="false">IF(基本情報入力シート!C53="","",基本情報入力シート!C53)</f>
        <v/>
      </c>
      <c r="C28" s="546"/>
      <c r="D28" s="546"/>
      <c r="E28" s="546"/>
      <c r="F28" s="546"/>
      <c r="G28" s="546"/>
      <c r="H28" s="546"/>
      <c r="I28" s="546"/>
      <c r="J28" s="547" t="str">
        <f aca="false">IF(基本情報入力シート!M53="","",基本情報入力シート!M53)</f>
        <v/>
      </c>
      <c r="K28" s="548" t="str">
        <f aca="false">IF(基本情報入力シート!R53="","",基本情報入力シート!R53)</f>
        <v/>
      </c>
      <c r="L28" s="548" t="str">
        <f aca="false">IF(基本情報入力シート!W53="","",基本情報入力シート!W53)</f>
        <v/>
      </c>
      <c r="M28" s="547" t="str">
        <f aca="false">IF(基本情報入力シート!X53="","",基本情報入力シート!X53)</f>
        <v/>
      </c>
      <c r="N28" s="549" t="str">
        <f aca="false">IF(基本情報入力シート!Y53="","",基本情報入力シート!Y53)</f>
        <v/>
      </c>
      <c r="O28" s="550"/>
      <c r="P28" s="564"/>
      <c r="Q28" s="552"/>
      <c r="R28" s="552"/>
      <c r="S28" s="553" t="e">
        <f aca="false">IFERROR(ROUNDDOWN(Q28*VLOOKUP(N28,【参考】数式用!$AR$2:$AW$48,MATCH(P28,【参考】数式用!$AT$4:$AW$4)+2,FALSE)*0.5, 0), "")),0))</f>
        <v>#N/A</v>
      </c>
      <c r="T28" s="554"/>
      <c r="U28" s="555" t="e">
        <f aca="false">IFERROR(IF(AG28&lt;&gt;"",Q28*VLOOKUP(N28,【参考】数式用!$AG$2:$AL$48,MATCH(P28,【参考】数式用!$AI$4:$AL$4,0)+2,0), ""), ""))))</f>
        <v>#N/A</v>
      </c>
      <c r="V28" s="554"/>
      <c r="W28" s="556"/>
      <c r="X28" s="556"/>
      <c r="Y28" s="551"/>
      <c r="Z28" s="557"/>
      <c r="AA28" s="558" t="e">
        <f aca="false">IFERROR(IF(Y28="ー", "", ROUNDDOWN(Z28*VLOOKUP(N28,【参考】数式用!$AR$2:$AW$48,MATCH(Y28,【参考】数式用!$AT$4:$AW$4)+2,FALSE)*0.5, 0)), "")),0)))</f>
        <v>#N/A</v>
      </c>
      <c r="AB28" s="559"/>
      <c r="AC28" s="555" t="e">
        <f aca="false">IFERROR(IF(AG28&lt;&gt;"",Z28*VLOOKUP(N28,【参考】数式用!$AG$2:$AL$48,MATCH(Y28,【参考】数式用!$AI$4:$AL$4,0)+2,0), ""), ""))))</f>
        <v>#N/A</v>
      </c>
      <c r="AD28" s="555"/>
      <c r="AE28" s="560"/>
      <c r="AF28" s="561"/>
      <c r="AG28" s="538" t="e">
        <f aca="false">IFERROR(VLOOKUP(O28, 【参考】数式用!$AY$5:$AY$13, 1, FALSE), "")))</f>
        <v>#N/A</v>
      </c>
      <c r="AH28" s="539" t="e">
        <f aca="false">IFERROR(VLOOKUP(N28, 【参考】数式用!$BA$2:$BB$48, 2, FALSE), "")))</f>
        <v>#N/A</v>
      </c>
      <c r="AI28" s="540" t="e">
        <f aca="false">IF(AND(OR(P28="処遇改善加算Ⅰ",P28="処遇改善加算Ⅱ"),AH28="対象"), 1,"")</f>
        <v>#N/A</v>
      </c>
      <c r="AJ28" s="541" t="str">
        <f aca="false">IF(OR(Y28="処遇改善加算Ⅰ",Y28="処遇改善加算Ⅱ"),IF(AND(N28&lt;&gt;"訪問型サービス（総合事業）",N28&lt;&gt;"通所型サービス（総合事業）",N28&lt;&gt;"（介護予防）短期入所生活介護",N28&lt;&gt;"（介護予防）短期入所療養介護（老健）",N28&lt;&gt;"（介護予防）短期入所療養介護 （病院等（老健以外）)",N28&lt;&gt;"（介護予防）短期入所療養介護（医療院）"),1,""),"")</f>
        <v/>
      </c>
      <c r="AK28" s="542"/>
      <c r="AL28" s="542"/>
    </row>
    <row r="29" s="465" customFormat="true" ht="30" hidden="false" customHeight="true" outlineLevel="0" collapsed="false">
      <c r="A29" s="545" t="n">
        <v>16</v>
      </c>
      <c r="B29" s="546" t="str">
        <f aca="false">IF(基本情報入力シート!C54="","",基本情報入力シート!C54)</f>
        <v/>
      </c>
      <c r="C29" s="546"/>
      <c r="D29" s="546"/>
      <c r="E29" s="546"/>
      <c r="F29" s="546"/>
      <c r="G29" s="546"/>
      <c r="H29" s="546"/>
      <c r="I29" s="546"/>
      <c r="J29" s="548" t="str">
        <f aca="false">IF(基本情報入力シート!M54="","",基本情報入力シート!M54)</f>
        <v/>
      </c>
      <c r="K29" s="548" t="str">
        <f aca="false">IF(基本情報入力シート!R54="","",基本情報入力シート!R54)</f>
        <v/>
      </c>
      <c r="L29" s="548" t="str">
        <f aca="false">IF(基本情報入力シート!W54="","",基本情報入力シート!W54)</f>
        <v/>
      </c>
      <c r="M29" s="548" t="str">
        <f aca="false">IF(基本情報入力シート!X54="","",基本情報入力シート!X54)</f>
        <v/>
      </c>
      <c r="N29" s="549" t="str">
        <f aca="false">IF(基本情報入力シート!Y54="","",基本情報入力シート!Y54)</f>
        <v/>
      </c>
      <c r="O29" s="550"/>
      <c r="P29" s="563"/>
      <c r="Q29" s="552"/>
      <c r="R29" s="552"/>
      <c r="S29" s="553" t="e">
        <f aca="false">IFERROR(ROUNDDOWN(Q29*VLOOKUP(N29,【参考】数式用!$AR$2:$AW$48,MATCH(P29,【参考】数式用!$AT$4:$AW$4)+2,FALSE)*0.5, 0), "")),0))</f>
        <v>#N/A</v>
      </c>
      <c r="T29" s="562"/>
      <c r="U29" s="555" t="e">
        <f aca="false">IFERROR(IF(AG29&lt;&gt;"",Q29*VLOOKUP(N29,【参考】数式用!$AG$2:$AL$48,MATCH(P29,【参考】数式用!$AI$4:$AL$4,0)+2,0), ""), ""))))</f>
        <v>#N/A</v>
      </c>
      <c r="V29" s="554"/>
      <c r="W29" s="556"/>
      <c r="X29" s="556"/>
      <c r="Y29" s="551"/>
      <c r="Z29" s="557"/>
      <c r="AA29" s="558" t="e">
        <f aca="false">IFERROR(IF(Y29="ー", "", ROUNDDOWN(Z29*VLOOKUP(N29,【参考】数式用!$AR$2:$AW$48,MATCH(Y29,【参考】数式用!$AT$4:$AW$4)+2,FALSE)*0.5, 0)), "")),0)))</f>
        <v>#N/A</v>
      </c>
      <c r="AB29" s="559"/>
      <c r="AC29" s="555" t="e">
        <f aca="false">IFERROR(IF(AG29&lt;&gt;"",Z29*VLOOKUP(N29,【参考】数式用!$AG$2:$AL$48,MATCH(Y29,【参考】数式用!$AI$4:$AL$4,0)+2,0), ""), ""))))</f>
        <v>#N/A</v>
      </c>
      <c r="AD29" s="555"/>
      <c r="AE29" s="560"/>
      <c r="AF29" s="561"/>
      <c r="AG29" s="538" t="e">
        <f aca="false">IFERROR(VLOOKUP(O29, 【参考】数式用!$AY$5:$AY$13, 1, FALSE), "")))</f>
        <v>#N/A</v>
      </c>
      <c r="AH29" s="539" t="e">
        <f aca="false">IFERROR(VLOOKUP(N29, 【参考】数式用!$BA$2:$BB$48, 2, FALSE), "")))</f>
        <v>#N/A</v>
      </c>
      <c r="AI29" s="540" t="e">
        <f aca="false">IF(AND(OR(P29="処遇改善加算Ⅰ",P29="処遇改善加算Ⅱ"),AH29="対象"), 1,"")</f>
        <v>#N/A</v>
      </c>
      <c r="AJ29" s="541" t="str">
        <f aca="false">IF(OR(Y29="処遇改善加算Ⅰ",Y29="処遇改善加算Ⅱ"),IF(AND(N29&lt;&gt;"訪問型サービス（総合事業）",N29&lt;&gt;"通所型サービス（総合事業）",N29&lt;&gt;"（介護予防）短期入所生活介護",N29&lt;&gt;"（介護予防）短期入所療養介護（老健）",N29&lt;&gt;"（介護予防）短期入所療養介護 （病院等（老健以外）)",N29&lt;&gt;"（介護予防）短期入所療養介護（医療院）"),1,""),"")</f>
        <v/>
      </c>
      <c r="AK29" s="542"/>
      <c r="AL29" s="542"/>
    </row>
    <row r="30" s="1" customFormat="true" ht="30" hidden="false" customHeight="true" outlineLevel="0" collapsed="false">
      <c r="A30" s="545" t="n">
        <v>17</v>
      </c>
      <c r="B30" s="546" t="str">
        <f aca="false">IF(基本情報入力シート!C55="","",基本情報入力シート!C55)</f>
        <v/>
      </c>
      <c r="C30" s="546"/>
      <c r="D30" s="546"/>
      <c r="E30" s="546"/>
      <c r="F30" s="546"/>
      <c r="G30" s="546"/>
      <c r="H30" s="546"/>
      <c r="I30" s="546"/>
      <c r="J30" s="547" t="str">
        <f aca="false">IF(基本情報入力シート!M55="","",基本情報入力シート!M55)</f>
        <v/>
      </c>
      <c r="K30" s="548" t="str">
        <f aca="false">IF(基本情報入力シート!R55="","",基本情報入力シート!R55)</f>
        <v/>
      </c>
      <c r="L30" s="548" t="str">
        <f aca="false">IF(基本情報入力シート!W55="","",基本情報入力シート!W55)</f>
        <v/>
      </c>
      <c r="M30" s="547" t="str">
        <f aca="false">IF(基本情報入力シート!X55="","",基本情報入力シート!X55)</f>
        <v/>
      </c>
      <c r="N30" s="549" t="str">
        <f aca="false">IF(基本情報入力シート!Y55="","",基本情報入力シート!Y55)</f>
        <v/>
      </c>
      <c r="O30" s="550"/>
      <c r="P30" s="564"/>
      <c r="Q30" s="552"/>
      <c r="R30" s="552"/>
      <c r="S30" s="553" t="e">
        <f aca="false">IFERROR(ROUNDDOWN(Q30*VLOOKUP(N30,【参考】数式用!$AR$2:$AW$48,MATCH(P30,【参考】数式用!$AT$4:$AW$4)+2,FALSE)*0.5, 0), "")),0))</f>
        <v>#N/A</v>
      </c>
      <c r="T30" s="554"/>
      <c r="U30" s="555" t="e">
        <f aca="false">IFERROR(IF(AG30&lt;&gt;"",Q30*VLOOKUP(N30,【参考】数式用!$AG$2:$AL$48,MATCH(P30,【参考】数式用!$AI$4:$AL$4,0)+2,0), ""), ""))))</f>
        <v>#N/A</v>
      </c>
      <c r="V30" s="554"/>
      <c r="W30" s="556"/>
      <c r="X30" s="556"/>
      <c r="Y30" s="551"/>
      <c r="Z30" s="557"/>
      <c r="AA30" s="558" t="e">
        <f aca="false">IFERROR(IF(Y30="ー", "", ROUNDDOWN(Z30*VLOOKUP(N30,【参考】数式用!$AR$2:$AW$48,MATCH(Y30,【参考】数式用!$AT$4:$AW$4)+2,FALSE)*0.5, 0)), "")),0)))</f>
        <v>#N/A</v>
      </c>
      <c r="AB30" s="559"/>
      <c r="AC30" s="555" t="e">
        <f aca="false">IFERROR(IF(AG30&lt;&gt;"",Z30*VLOOKUP(N30,【参考】数式用!$AG$2:$AL$48,MATCH(Y30,【参考】数式用!$AI$4:$AL$4,0)+2,0), ""), ""))))</f>
        <v>#N/A</v>
      </c>
      <c r="AD30" s="555"/>
      <c r="AE30" s="560"/>
      <c r="AF30" s="561"/>
      <c r="AG30" s="538" t="e">
        <f aca="false">IFERROR(VLOOKUP(O30, 【参考】数式用!$AY$5:$AY$13, 1, FALSE), "")))</f>
        <v>#N/A</v>
      </c>
      <c r="AH30" s="539" t="e">
        <f aca="false">IFERROR(VLOOKUP(N30, 【参考】数式用!$BA$2:$BB$48, 2, FALSE), "")))</f>
        <v>#N/A</v>
      </c>
      <c r="AI30" s="540" t="e">
        <f aca="false">IF(AND(OR(P30="処遇改善加算Ⅰ",P30="処遇改善加算Ⅱ"),AH30="対象"), 1,"")</f>
        <v>#N/A</v>
      </c>
      <c r="AJ30" s="541" t="str">
        <f aca="false">IF(OR(Y30="処遇改善加算Ⅰ",Y30="処遇改善加算Ⅱ"),IF(AND(N30&lt;&gt;"訪問型サービス（総合事業）",N30&lt;&gt;"通所型サービス（総合事業）",N30&lt;&gt;"（介護予防）短期入所生活介護",N30&lt;&gt;"（介護予防）短期入所療養介護（老健）",N30&lt;&gt;"（介護予防）短期入所療養介護 （病院等（老健以外）)",N30&lt;&gt;"（介護予防）短期入所療養介護（医療院）"),1,""),"")</f>
        <v/>
      </c>
      <c r="AK30" s="542"/>
      <c r="AL30" s="542"/>
      <c r="AM30" s="465"/>
      <c r="AN30" s="465"/>
      <c r="AO30" s="465"/>
      <c r="AP30" s="465"/>
      <c r="AQ30" s="465"/>
      <c r="AR30" s="465"/>
      <c r="AS30" s="465"/>
      <c r="AT30" s="465"/>
    </row>
    <row r="31" s="1" customFormat="true" ht="30" hidden="false" customHeight="true" outlineLevel="0" collapsed="false">
      <c r="A31" s="545" t="n">
        <v>18</v>
      </c>
      <c r="B31" s="546" t="str">
        <f aca="false">IF(基本情報入力シート!C56="","",基本情報入力シート!C56)</f>
        <v/>
      </c>
      <c r="C31" s="546"/>
      <c r="D31" s="546"/>
      <c r="E31" s="546"/>
      <c r="F31" s="546"/>
      <c r="G31" s="546"/>
      <c r="H31" s="546"/>
      <c r="I31" s="546"/>
      <c r="J31" s="547" t="str">
        <f aca="false">IF(基本情報入力シート!M56="","",基本情報入力シート!M56)</f>
        <v/>
      </c>
      <c r="K31" s="548" t="str">
        <f aca="false">IF(基本情報入力シート!R56="","",基本情報入力シート!R56)</f>
        <v/>
      </c>
      <c r="L31" s="548" t="str">
        <f aca="false">IF(基本情報入力シート!W56="","",基本情報入力シート!W56)</f>
        <v/>
      </c>
      <c r="M31" s="547" t="str">
        <f aca="false">IF(基本情報入力シート!X56="","",基本情報入力シート!X56)</f>
        <v/>
      </c>
      <c r="N31" s="549" t="str">
        <f aca="false">IF(基本情報入力シート!Y56="","",基本情報入力シート!Y56)</f>
        <v/>
      </c>
      <c r="O31" s="550"/>
      <c r="P31" s="564"/>
      <c r="Q31" s="552"/>
      <c r="R31" s="552"/>
      <c r="S31" s="553" t="e">
        <f aca="false">IFERROR(ROUNDDOWN(Q31*VLOOKUP(N31,【参考】数式用!$AR$2:$AW$48,MATCH(P31,【参考】数式用!$AT$4:$AW$4)+2,FALSE)*0.5, 0), "")),0))</f>
        <v>#N/A</v>
      </c>
      <c r="T31" s="554"/>
      <c r="U31" s="555" t="e">
        <f aca="false">IFERROR(IF(AG31&lt;&gt;"",Q31*VLOOKUP(N31,【参考】数式用!$AG$2:$AL$48,MATCH(P31,【参考】数式用!$AI$4:$AL$4,0)+2,0), ""), ""))))</f>
        <v>#N/A</v>
      </c>
      <c r="V31" s="554"/>
      <c r="W31" s="556"/>
      <c r="X31" s="556"/>
      <c r="Y31" s="551"/>
      <c r="Z31" s="557"/>
      <c r="AA31" s="558" t="e">
        <f aca="false">IFERROR(IF(Y31="ー", "", ROUNDDOWN(Z31*VLOOKUP(N31,【参考】数式用!$AR$2:$AW$48,MATCH(Y31,【参考】数式用!$AT$4:$AW$4)+2,FALSE)*0.5, 0)), "")),0)))</f>
        <v>#N/A</v>
      </c>
      <c r="AB31" s="559"/>
      <c r="AC31" s="555" t="e">
        <f aca="false">IFERROR(IF(AG31&lt;&gt;"",Z31*VLOOKUP(N31,【参考】数式用!$AG$2:$AL$48,MATCH(Y31,【参考】数式用!$AI$4:$AL$4,0)+2,0), ""), ""))))</f>
        <v>#N/A</v>
      </c>
      <c r="AD31" s="555"/>
      <c r="AE31" s="560"/>
      <c r="AF31" s="561"/>
      <c r="AG31" s="538" t="e">
        <f aca="false">IFERROR(VLOOKUP(O31, 【参考】数式用!$AY$5:$AY$13, 1, FALSE), "")))</f>
        <v>#N/A</v>
      </c>
      <c r="AH31" s="539" t="e">
        <f aca="false">IFERROR(VLOOKUP(N31, 【参考】数式用!$BA$2:$BB$48, 2, FALSE), "")))</f>
        <v>#N/A</v>
      </c>
      <c r="AI31" s="540" t="e">
        <f aca="false">IF(AND(OR(P31="処遇改善加算Ⅰ",P31="処遇改善加算Ⅱ"),AH31="対象"), 1,"")</f>
        <v>#N/A</v>
      </c>
      <c r="AJ31" s="541" t="str">
        <f aca="false">IF(OR(Y31="処遇改善加算Ⅰ",Y31="処遇改善加算Ⅱ"),IF(AND(N31&lt;&gt;"訪問型サービス（総合事業）",N31&lt;&gt;"通所型サービス（総合事業）",N31&lt;&gt;"（介護予防）短期入所生活介護",N31&lt;&gt;"（介護予防）短期入所療養介護（老健）",N31&lt;&gt;"（介護予防）短期入所療養介護 （病院等（老健以外）)",N31&lt;&gt;"（介護予防）短期入所療養介護（医療院）"),1,""),"")</f>
        <v/>
      </c>
      <c r="AK31" s="542"/>
      <c r="AL31" s="542"/>
      <c r="AM31" s="465"/>
      <c r="AN31" s="465"/>
      <c r="AO31" s="465"/>
      <c r="AP31" s="465"/>
      <c r="AQ31" s="465"/>
      <c r="AR31" s="465"/>
      <c r="AS31" s="465"/>
      <c r="AT31" s="465"/>
    </row>
    <row r="32" s="1" customFormat="true" ht="30" hidden="false" customHeight="true" outlineLevel="0" collapsed="false">
      <c r="A32" s="545" t="n">
        <v>19</v>
      </c>
      <c r="B32" s="546" t="str">
        <f aca="false">IF(基本情報入力シート!C57="","",基本情報入力シート!C57)</f>
        <v/>
      </c>
      <c r="C32" s="546"/>
      <c r="D32" s="546"/>
      <c r="E32" s="546"/>
      <c r="F32" s="546"/>
      <c r="G32" s="546"/>
      <c r="H32" s="546"/>
      <c r="I32" s="546"/>
      <c r="J32" s="547" t="str">
        <f aca="false">IF(基本情報入力シート!M57="","",基本情報入力シート!M57)</f>
        <v/>
      </c>
      <c r="K32" s="548" t="str">
        <f aca="false">IF(基本情報入力シート!R57="","",基本情報入力シート!R57)</f>
        <v/>
      </c>
      <c r="L32" s="548" t="str">
        <f aca="false">IF(基本情報入力シート!W57="","",基本情報入力シート!W57)</f>
        <v/>
      </c>
      <c r="M32" s="547" t="str">
        <f aca="false">IF(基本情報入力シート!X57="","",基本情報入力シート!X57)</f>
        <v/>
      </c>
      <c r="N32" s="549" t="str">
        <f aca="false">IF(基本情報入力シート!Y57="","",基本情報入力シート!Y57)</f>
        <v/>
      </c>
      <c r="O32" s="550"/>
      <c r="P32" s="563"/>
      <c r="Q32" s="552"/>
      <c r="R32" s="552"/>
      <c r="S32" s="553" t="e">
        <f aca="false">IFERROR(ROUNDDOWN(Q32*VLOOKUP(N32,【参考】数式用!$AR$2:$AW$48,MATCH(P32,【参考】数式用!$AT$4:$AW$4)+2,FALSE)*0.5, 0), "")),0))</f>
        <v>#N/A</v>
      </c>
      <c r="T32" s="562"/>
      <c r="U32" s="555" t="e">
        <f aca="false">IFERROR(IF(AG32&lt;&gt;"",Q32*VLOOKUP(N32,【参考】数式用!$AG$2:$AL$48,MATCH(P32,【参考】数式用!$AI$4:$AL$4,0)+2,0), ""), ""))))</f>
        <v>#N/A</v>
      </c>
      <c r="V32" s="554"/>
      <c r="W32" s="556"/>
      <c r="X32" s="556"/>
      <c r="Y32" s="551"/>
      <c r="Z32" s="557"/>
      <c r="AA32" s="558" t="e">
        <f aca="false">IFERROR(IF(Y32="ー", "", ROUNDDOWN(Z32*VLOOKUP(N32,【参考】数式用!$AR$2:$AW$48,MATCH(Y32,【参考】数式用!$AT$4:$AW$4)+2,FALSE)*0.5, 0)), "")),0)))</f>
        <v>#N/A</v>
      </c>
      <c r="AB32" s="559"/>
      <c r="AC32" s="555" t="e">
        <f aca="false">IFERROR(IF(AG32&lt;&gt;"",Z32*VLOOKUP(N32,【参考】数式用!$AG$2:$AL$48,MATCH(Y32,【参考】数式用!$AI$4:$AL$4,0)+2,0), ""), ""))))</f>
        <v>#N/A</v>
      </c>
      <c r="AD32" s="555"/>
      <c r="AE32" s="560"/>
      <c r="AF32" s="561"/>
      <c r="AG32" s="538" t="e">
        <f aca="false">IFERROR(VLOOKUP(O32, 【参考】数式用!$AY$5:$AY$13, 1, FALSE), "")))</f>
        <v>#N/A</v>
      </c>
      <c r="AH32" s="539" t="e">
        <f aca="false">IFERROR(VLOOKUP(N32, 【参考】数式用!$BA$2:$BB$48, 2, FALSE), "")))</f>
        <v>#N/A</v>
      </c>
      <c r="AI32" s="540" t="e">
        <f aca="false">IF(AND(OR(P32="処遇改善加算Ⅰ",P32="処遇改善加算Ⅱ"),AH32="対象"), 1,"")</f>
        <v>#N/A</v>
      </c>
      <c r="AJ32" s="541" t="str">
        <f aca="false">IF(OR(Y32="処遇改善加算Ⅰ",Y32="処遇改善加算Ⅱ"),IF(AND(N32&lt;&gt;"訪問型サービス（総合事業）",N32&lt;&gt;"通所型サービス（総合事業）",N32&lt;&gt;"（介護予防）短期入所生活介護",N32&lt;&gt;"（介護予防）短期入所療養介護（老健）",N32&lt;&gt;"（介護予防）短期入所療養介護 （病院等（老健以外）)",N32&lt;&gt;"（介護予防）短期入所療養介護（医療院）"),1,""),"")</f>
        <v/>
      </c>
      <c r="AK32" s="542"/>
      <c r="AL32" s="542"/>
      <c r="AM32" s="465"/>
      <c r="AN32" s="465"/>
      <c r="AO32" s="465"/>
      <c r="AP32" s="465"/>
      <c r="AQ32" s="465"/>
      <c r="AR32" s="465"/>
      <c r="AS32" s="465"/>
      <c r="AT32" s="465"/>
    </row>
    <row r="33" s="1" customFormat="true" ht="30" hidden="false" customHeight="true" outlineLevel="0" collapsed="false">
      <c r="A33" s="545" t="n">
        <v>20</v>
      </c>
      <c r="B33" s="546" t="str">
        <f aca="false">IF(基本情報入力シート!C58="","",基本情報入力シート!C58)</f>
        <v/>
      </c>
      <c r="C33" s="546"/>
      <c r="D33" s="546"/>
      <c r="E33" s="546"/>
      <c r="F33" s="546"/>
      <c r="G33" s="546"/>
      <c r="H33" s="546"/>
      <c r="I33" s="546"/>
      <c r="J33" s="547" t="str">
        <f aca="false">IF(基本情報入力シート!M58="","",基本情報入力シート!M58)</f>
        <v/>
      </c>
      <c r="K33" s="548" t="str">
        <f aca="false">IF(基本情報入力シート!R58="","",基本情報入力シート!R58)</f>
        <v/>
      </c>
      <c r="L33" s="548" t="str">
        <f aca="false">IF(基本情報入力シート!W58="","",基本情報入力シート!W58)</f>
        <v/>
      </c>
      <c r="M33" s="547" t="str">
        <f aca="false">IF(基本情報入力シート!X58="","",基本情報入力シート!X58)</f>
        <v/>
      </c>
      <c r="N33" s="549" t="str">
        <f aca="false">IF(基本情報入力シート!Y58="","",基本情報入力シート!Y58)</f>
        <v/>
      </c>
      <c r="O33" s="550"/>
      <c r="P33" s="563"/>
      <c r="Q33" s="552"/>
      <c r="R33" s="552"/>
      <c r="S33" s="553" t="e">
        <f aca="false">IFERROR(ROUNDDOWN(Q33*VLOOKUP(N33,【参考】数式用!$AR$2:$AW$48,MATCH(P33,【参考】数式用!$AT$4:$AW$4)+2,FALSE)*0.5, 0), "")),0))</f>
        <v>#N/A</v>
      </c>
      <c r="T33" s="554"/>
      <c r="U33" s="555" t="e">
        <f aca="false">IFERROR(IF(AG33&lt;&gt;"",Q33*VLOOKUP(N33,【参考】数式用!$AG$2:$AL$48,MATCH(P33,【参考】数式用!$AI$4:$AL$4,0)+2,0), ""), ""))))</f>
        <v>#N/A</v>
      </c>
      <c r="V33" s="554"/>
      <c r="W33" s="556"/>
      <c r="X33" s="556"/>
      <c r="Y33" s="551"/>
      <c r="Z33" s="557"/>
      <c r="AA33" s="558" t="e">
        <f aca="false">IFERROR(IF(Y33="ー", "", ROUNDDOWN(Z33*VLOOKUP(N33,【参考】数式用!$AR$2:$AW$48,MATCH(Y33,【参考】数式用!$AT$4:$AW$4)+2,FALSE)*0.5, 0)), "")),0)))</f>
        <v>#N/A</v>
      </c>
      <c r="AB33" s="559"/>
      <c r="AC33" s="555" t="e">
        <f aca="false">IFERROR(IF(AG33&lt;&gt;"",Z33*VLOOKUP(N33,【参考】数式用!$AG$2:$AL$48,MATCH(Y33,【参考】数式用!$AI$4:$AL$4,0)+2,0), ""), ""))))</f>
        <v>#N/A</v>
      </c>
      <c r="AD33" s="555"/>
      <c r="AE33" s="560"/>
      <c r="AF33" s="561"/>
      <c r="AG33" s="538" t="e">
        <f aca="false">IFERROR(VLOOKUP(O33, 【参考】数式用!$AY$5:$AY$13, 1, FALSE), "")))</f>
        <v>#N/A</v>
      </c>
      <c r="AH33" s="539" t="e">
        <f aca="false">IFERROR(VLOOKUP(N33, 【参考】数式用!$BA$2:$BB$48, 2, FALSE), "")))</f>
        <v>#N/A</v>
      </c>
      <c r="AI33" s="540" t="e">
        <f aca="false">IF(AND(OR(P33="処遇改善加算Ⅰ",P33="処遇改善加算Ⅱ"),AH33="対象"), 1,"")</f>
        <v>#N/A</v>
      </c>
      <c r="AJ33" s="541" t="str">
        <f aca="false">IF(OR(Y33="処遇改善加算Ⅰ",Y33="処遇改善加算Ⅱ"),IF(AND(N33&lt;&gt;"訪問型サービス（総合事業）",N33&lt;&gt;"通所型サービス（総合事業）",N33&lt;&gt;"（介護予防）短期入所生活介護",N33&lt;&gt;"（介護予防）短期入所療養介護（老健）",N33&lt;&gt;"（介護予防）短期入所療養介護 （病院等（老健以外）)",N33&lt;&gt;"（介護予防）短期入所療養介護（医療院）"),1,""),"")</f>
        <v/>
      </c>
      <c r="AK33" s="542"/>
      <c r="AL33" s="542"/>
      <c r="AM33" s="465"/>
      <c r="AN33" s="465"/>
      <c r="AO33" s="465"/>
      <c r="AP33" s="465"/>
      <c r="AQ33" s="465"/>
      <c r="AR33" s="465"/>
      <c r="AS33" s="465"/>
      <c r="AT33" s="465"/>
    </row>
    <row r="34" s="569" customFormat="true" ht="30" hidden="false" customHeight="true" outlineLevel="0" collapsed="false">
      <c r="A34" s="545" t="n">
        <v>21</v>
      </c>
      <c r="B34" s="546" t="str">
        <f aca="false">IF(基本情報入力シート!C59="","",基本情報入力シート!C59)</f>
        <v/>
      </c>
      <c r="C34" s="546"/>
      <c r="D34" s="546"/>
      <c r="E34" s="546"/>
      <c r="F34" s="546"/>
      <c r="G34" s="546"/>
      <c r="H34" s="546"/>
      <c r="I34" s="546"/>
      <c r="J34" s="548" t="str">
        <f aca="false">IF(基本情報入力シート!M59="","",基本情報入力シート!M59)</f>
        <v/>
      </c>
      <c r="K34" s="548" t="str">
        <f aca="false">IF(基本情報入力シート!R59="","",基本情報入力シート!R59)</f>
        <v/>
      </c>
      <c r="L34" s="548" t="str">
        <f aca="false">IF(基本情報入力シート!W59="","",基本情報入力シート!W59)</f>
        <v/>
      </c>
      <c r="M34" s="548" t="str">
        <f aca="false">IF(基本情報入力シート!X59="","",基本情報入力シート!X59)</f>
        <v/>
      </c>
      <c r="N34" s="549" t="str">
        <f aca="false">IF(基本情報入力シート!Y59="","",基本情報入力シート!Y59)</f>
        <v/>
      </c>
      <c r="O34" s="550"/>
      <c r="P34" s="564"/>
      <c r="Q34" s="552"/>
      <c r="R34" s="552"/>
      <c r="S34" s="553" t="e">
        <f aca="false">IFERROR(ROUNDDOWN(Q34*VLOOKUP(N34,【参考】数式用!$AR$2:$AW$48,MATCH(P34,【参考】数式用!$AT$4:$AW$4)+2,FALSE)*0.5, 0), "")),0))</f>
        <v>#N/A</v>
      </c>
      <c r="T34" s="554"/>
      <c r="U34" s="555" t="e">
        <f aca="false">IFERROR(IF(AG34&lt;&gt;"",Q34*VLOOKUP(N34,【参考】数式用!$AG$2:$AL$48,MATCH(P34,【参考】数式用!$AI$4:$AL$4,0)+2,0), ""), ""))))</f>
        <v>#N/A</v>
      </c>
      <c r="V34" s="554"/>
      <c r="W34" s="556"/>
      <c r="X34" s="556"/>
      <c r="Y34" s="551"/>
      <c r="Z34" s="557"/>
      <c r="AA34" s="558" t="e">
        <f aca="false">IFERROR(IF(Y34="ー", "", ROUNDDOWN(Z34*VLOOKUP(N34,【参考】数式用!$AR$2:$AW$48,MATCH(Y34,【参考】数式用!$AT$4:$AW$4)+2,FALSE)*0.5, 0)), "")),0)))</f>
        <v>#N/A</v>
      </c>
      <c r="AB34" s="559"/>
      <c r="AC34" s="555" t="e">
        <f aca="false">IFERROR(IF(AG34&lt;&gt;"",Z34*VLOOKUP(N34,【参考】数式用!$AG$2:$AL$48,MATCH(Y34,【参考】数式用!$AI$4:$AL$4,0)+2,0), ""), ""))))</f>
        <v>#N/A</v>
      </c>
      <c r="AD34" s="555"/>
      <c r="AE34" s="560"/>
      <c r="AF34" s="561"/>
      <c r="AG34" s="565" t="e">
        <f aca="false">IFERROR(VLOOKUP(O34, 【参考】数式用!$AY$5:$AY$13, 1, FALSE), "")))</f>
        <v>#N/A</v>
      </c>
      <c r="AH34" s="566" t="e">
        <f aca="false">IFERROR(VLOOKUP(N34, 【参考】数式用!$BA$2:$BB$48, 2, FALSE), "")))</f>
        <v>#N/A</v>
      </c>
      <c r="AI34" s="567" t="e">
        <f aca="false">IF(AND(OR(P34="処遇改善加算Ⅰ",P34="処遇改善加算Ⅱ"),AH34="対象"), 1,"")</f>
        <v>#N/A</v>
      </c>
      <c r="AJ34" s="568" t="str">
        <f aca="false">IF(OR(Y34="処遇改善加算Ⅰ",Y34="処遇改善加算Ⅱ"),IF(AND(N34&lt;&gt;"訪問型サービス（総合事業）",N34&lt;&gt;"通所型サービス（総合事業）",N34&lt;&gt;"（介護予防）短期入所生活介護",N34&lt;&gt;"（介護予防）短期入所療養介護（老健）",N34&lt;&gt;"（介護予防）短期入所療養介護 （病院等（老健以外）)",N34&lt;&gt;"（介護予防）短期入所療養介護（医療院）"),1,""),"")</f>
        <v/>
      </c>
      <c r="AK34" s="542"/>
      <c r="AL34" s="542"/>
      <c r="AM34" s="519"/>
      <c r="AN34" s="519"/>
      <c r="AO34" s="519"/>
      <c r="AP34" s="519"/>
      <c r="AQ34" s="519"/>
      <c r="AR34" s="519"/>
      <c r="AS34" s="519"/>
      <c r="AT34" s="519"/>
    </row>
    <row r="35" s="1" customFormat="true" ht="30" hidden="false" customHeight="true" outlineLevel="0" collapsed="false">
      <c r="A35" s="570" t="n">
        <v>22</v>
      </c>
      <c r="B35" s="571" t="str">
        <f aca="false">IF(基本情報入力シート!C60="","",基本情報入力シート!C60)</f>
        <v/>
      </c>
      <c r="C35" s="571"/>
      <c r="D35" s="571"/>
      <c r="E35" s="571"/>
      <c r="F35" s="571"/>
      <c r="G35" s="571"/>
      <c r="H35" s="571"/>
      <c r="I35" s="571"/>
      <c r="J35" s="572" t="str">
        <f aca="false">IF(基本情報入力シート!M60="","",基本情報入力シート!M60)</f>
        <v/>
      </c>
      <c r="K35" s="573" t="str">
        <f aca="false">IF(基本情報入力シート!R60="","",基本情報入力シート!R60)</f>
        <v/>
      </c>
      <c r="L35" s="573" t="str">
        <f aca="false">IF(基本情報入力シート!W60="","",基本情報入力シート!W60)</f>
        <v/>
      </c>
      <c r="M35" s="572" t="str">
        <f aca="false">IF(基本情報入力シート!X60="","",基本情報入力シート!X60)</f>
        <v/>
      </c>
      <c r="N35" s="574" t="str">
        <f aca="false">IF(基本情報入力シート!Y60="","",基本情報入力シート!Y60)</f>
        <v/>
      </c>
      <c r="O35" s="550"/>
      <c r="P35" s="564"/>
      <c r="Q35" s="575"/>
      <c r="R35" s="575"/>
      <c r="S35" s="576" t="e">
        <f aca="false">IFERROR(ROUNDDOWN(Q35*VLOOKUP(N35,【参考】数式用!$AR$2:$AW$48,MATCH(P35,【参考】数式用!$AT$4:$AW$4)+2,FALSE)*0.5, 0), "")),0))</f>
        <v>#N/A</v>
      </c>
      <c r="T35" s="562"/>
      <c r="U35" s="577" t="e">
        <f aca="false">IFERROR(IF(AG35&lt;&gt;"",Q35*VLOOKUP(N35,【参考】数式用!$AG$2:$AL$48,MATCH(P35,【参考】数式用!$AI$4:$AL$4,0)+2,0), ""), ""))))</f>
        <v>#N/A</v>
      </c>
      <c r="V35" s="578"/>
      <c r="W35" s="556"/>
      <c r="X35" s="556"/>
      <c r="Y35" s="563"/>
      <c r="Z35" s="579"/>
      <c r="AA35" s="580" t="e">
        <f aca="false">IFERROR(IF(Y35="ー", "", ROUNDDOWN(Z35*VLOOKUP(N35,【参考】数式用!$AR$2:$AW$48,MATCH(Y35,【参考】数式用!$AT$4:$AW$4)+2,FALSE)*0.5, 0)), "")),0)))</f>
        <v>#N/A</v>
      </c>
      <c r="AB35" s="581"/>
      <c r="AC35" s="577" t="e">
        <f aca="false">IFERROR(IF(AG35&lt;&gt;"",Z35*VLOOKUP(N35,【参考】数式用!$AG$2:$AL$48,MATCH(Y35,【参考】数式用!$AI$4:$AL$4,0)+2,0), ""), ""))))</f>
        <v>#N/A</v>
      </c>
      <c r="AD35" s="577"/>
      <c r="AE35" s="582"/>
      <c r="AF35" s="556"/>
      <c r="AG35" s="583" t="e">
        <f aca="false">IFERROR(VLOOKUP(O35, 【参考】数式用!$AY$5:$AY$13, 1, FALSE), "")))</f>
        <v>#N/A</v>
      </c>
      <c r="AH35" s="584" t="e">
        <f aca="false">IFERROR(VLOOKUP(N35, 【参考】数式用!$BA$2:$BB$48, 2, FALSE), "")))</f>
        <v>#N/A</v>
      </c>
      <c r="AI35" s="585" t="e">
        <f aca="false">IF(AND(OR(P35="処遇改善加算Ⅰ",P35="処遇改善加算Ⅱ"),AH35="対象"), 1,"")</f>
        <v>#N/A</v>
      </c>
      <c r="AJ35" s="586" t="str">
        <f aca="false">IF(OR(Y35="処遇改善加算Ⅰ",Y35="処遇改善加算Ⅱ"),IF(AND(N35&lt;&gt;"訪問型サービス（総合事業）",N35&lt;&gt;"通所型サービス（総合事業）",N35&lt;&gt;"（介護予防）短期入所生活介護",N35&lt;&gt;"（介護予防）短期入所療養介護（老健）",N35&lt;&gt;"（介護予防）短期入所療養介護 （病院等（老健以外）)",N35&lt;&gt;"（介護予防）短期入所療養介護（医療院）"),1,""),"")</f>
        <v/>
      </c>
      <c r="AK35" s="542"/>
      <c r="AL35" s="542"/>
      <c r="AM35" s="465"/>
      <c r="AN35" s="465"/>
      <c r="AO35" s="465"/>
      <c r="AP35" s="465"/>
      <c r="AQ35" s="465"/>
      <c r="AR35" s="465"/>
      <c r="AS35" s="465"/>
      <c r="AT35" s="465"/>
    </row>
    <row r="36" s="1" customFormat="true" ht="30" hidden="false" customHeight="true" outlineLevel="0" collapsed="false">
      <c r="A36" s="545" t="n">
        <v>23</v>
      </c>
      <c r="B36" s="546" t="str">
        <f aca="false">IF(基本情報入力シート!C61="","",基本情報入力シート!C61)</f>
        <v/>
      </c>
      <c r="C36" s="546"/>
      <c r="D36" s="546"/>
      <c r="E36" s="546"/>
      <c r="F36" s="546"/>
      <c r="G36" s="546"/>
      <c r="H36" s="546"/>
      <c r="I36" s="546"/>
      <c r="J36" s="547" t="str">
        <f aca="false">IF(基本情報入力シート!M61="","",基本情報入力シート!M61)</f>
        <v/>
      </c>
      <c r="K36" s="548" t="str">
        <f aca="false">IF(基本情報入力シート!R61="","",基本情報入力シート!R61)</f>
        <v/>
      </c>
      <c r="L36" s="548" t="str">
        <f aca="false">IF(基本情報入力シート!W61="","",基本情報入力シート!W61)</f>
        <v/>
      </c>
      <c r="M36" s="547" t="str">
        <f aca="false">IF(基本情報入力シート!X61="","",基本情報入力シート!X61)</f>
        <v/>
      </c>
      <c r="N36" s="549" t="str">
        <f aca="false">IF(基本情報入力シート!Y61="","",基本情報入力シート!Y61)</f>
        <v/>
      </c>
      <c r="O36" s="550"/>
      <c r="P36" s="563"/>
      <c r="Q36" s="552"/>
      <c r="R36" s="552"/>
      <c r="S36" s="553" t="e">
        <f aca="false">IFERROR(ROUNDDOWN(Q36*VLOOKUP(N36,【参考】数式用!$AR$2:$AW$48,MATCH(P36,【参考】数式用!$AT$4:$AW$4)+2,FALSE)*0.5, 0), "")),0))</f>
        <v>#N/A</v>
      </c>
      <c r="T36" s="554"/>
      <c r="U36" s="555" t="e">
        <f aca="false">IFERROR(IF(AG36&lt;&gt;"",Q36*VLOOKUP(N36,【参考】数式用!$AG$2:$AL$48,MATCH(P36,【参考】数式用!$AI$4:$AL$4,0)+2,0), ""), ""))))</f>
        <v>#N/A</v>
      </c>
      <c r="V36" s="554"/>
      <c r="W36" s="556"/>
      <c r="X36" s="556"/>
      <c r="Y36" s="551"/>
      <c r="Z36" s="557"/>
      <c r="AA36" s="558" t="e">
        <f aca="false">IFERROR(IF(Y36="ー", "", ROUNDDOWN(Z36*VLOOKUP(N36,【参考】数式用!$AR$2:$AW$48,MATCH(Y36,【参考】数式用!$AT$4:$AW$4)+2,FALSE)*0.5, 0)), "")),0)))</f>
        <v>#N/A</v>
      </c>
      <c r="AB36" s="559"/>
      <c r="AC36" s="555" t="e">
        <f aca="false">IFERROR(IF(AG36&lt;&gt;"",Z36*VLOOKUP(N36,【参考】数式用!$AG$2:$AL$48,MATCH(Y36,【参考】数式用!$AI$4:$AL$4,0)+2,0), ""), ""))))</f>
        <v>#N/A</v>
      </c>
      <c r="AD36" s="555"/>
      <c r="AE36" s="560"/>
      <c r="AF36" s="561"/>
      <c r="AG36" s="538" t="e">
        <f aca="false">IFERROR(VLOOKUP(O36, 【参考】数式用!$AY$5:$AY$13, 1, FALSE), "")))</f>
        <v>#N/A</v>
      </c>
      <c r="AH36" s="539" t="e">
        <f aca="false">IFERROR(VLOOKUP(N36, 【参考】数式用!$BA$2:$BB$48, 2, FALSE), "")))</f>
        <v>#N/A</v>
      </c>
      <c r="AI36" s="540" t="e">
        <f aca="false">IF(AND(OR(P36="処遇改善加算Ⅰ",P36="処遇改善加算Ⅱ"),AH36="対象"), 1,"")</f>
        <v>#N/A</v>
      </c>
      <c r="AJ36" s="541" t="str">
        <f aca="false">IF(OR(Y36="処遇改善加算Ⅰ",Y36="処遇改善加算Ⅱ"),IF(AND(N36&lt;&gt;"訪問型サービス（総合事業）",N36&lt;&gt;"通所型サービス（総合事業）",N36&lt;&gt;"（介護予防）短期入所生活介護",N36&lt;&gt;"（介護予防）短期入所療養介護（老健）",N36&lt;&gt;"（介護予防）短期入所療養介護 （病院等（老健以外）)",N36&lt;&gt;"（介護予防）短期入所療養介護（医療院）"),1,""),"")</f>
        <v/>
      </c>
      <c r="AK36" s="542"/>
      <c r="AL36" s="542"/>
      <c r="AM36" s="465"/>
      <c r="AN36" s="465"/>
      <c r="AO36" s="465"/>
      <c r="AP36" s="465"/>
      <c r="AQ36" s="465"/>
      <c r="AR36" s="465"/>
      <c r="AS36" s="465"/>
      <c r="AT36" s="465"/>
    </row>
    <row r="37" s="1" customFormat="true" ht="30" hidden="false" customHeight="true" outlineLevel="0" collapsed="false">
      <c r="A37" s="545" t="n">
        <v>24</v>
      </c>
      <c r="B37" s="546" t="str">
        <f aca="false">IF(基本情報入力シート!C62="","",基本情報入力シート!C62)</f>
        <v/>
      </c>
      <c r="C37" s="546"/>
      <c r="D37" s="546"/>
      <c r="E37" s="546"/>
      <c r="F37" s="546"/>
      <c r="G37" s="546"/>
      <c r="H37" s="546"/>
      <c r="I37" s="546"/>
      <c r="J37" s="547" t="str">
        <f aca="false">IF(基本情報入力シート!M62="","",基本情報入力シート!M62)</f>
        <v/>
      </c>
      <c r="K37" s="548" t="str">
        <f aca="false">IF(基本情報入力シート!R62="","",基本情報入力シート!R62)</f>
        <v/>
      </c>
      <c r="L37" s="548" t="str">
        <f aca="false">IF(基本情報入力シート!W62="","",基本情報入力シート!W62)</f>
        <v/>
      </c>
      <c r="M37" s="547" t="str">
        <f aca="false">IF(基本情報入力シート!X62="","",基本情報入力シート!X62)</f>
        <v/>
      </c>
      <c r="N37" s="549" t="str">
        <f aca="false">IF(基本情報入力シート!Y62="","",基本情報入力シート!Y62)</f>
        <v/>
      </c>
      <c r="O37" s="550"/>
      <c r="P37" s="564"/>
      <c r="Q37" s="552"/>
      <c r="R37" s="552"/>
      <c r="S37" s="553" t="e">
        <f aca="false">IFERROR(ROUNDDOWN(Q37*VLOOKUP(N37,【参考】数式用!$AR$2:$AW$48,MATCH(P37,【参考】数式用!$AT$4:$AW$4)+2,FALSE)*0.5, 0), "")),0))</f>
        <v>#N/A</v>
      </c>
      <c r="T37" s="554"/>
      <c r="U37" s="555" t="e">
        <f aca="false">IFERROR(IF(AG37&lt;&gt;"",Q37*VLOOKUP(N37,【参考】数式用!$AG$2:$AL$48,MATCH(P37,【参考】数式用!$AI$4:$AL$4,0)+2,0), ""), ""))))</f>
        <v>#N/A</v>
      </c>
      <c r="V37" s="554"/>
      <c r="W37" s="556"/>
      <c r="X37" s="556"/>
      <c r="Y37" s="551"/>
      <c r="Z37" s="557"/>
      <c r="AA37" s="558" t="e">
        <f aca="false">IFERROR(IF(Y37="ー", "", ROUNDDOWN(Z37*VLOOKUP(N37,【参考】数式用!$AR$2:$AW$48,MATCH(Y37,【参考】数式用!$AT$4:$AW$4)+2,FALSE)*0.5, 0)), "")),0)))</f>
        <v>#N/A</v>
      </c>
      <c r="AB37" s="559"/>
      <c r="AC37" s="555" t="e">
        <f aca="false">IFERROR(IF(AG37&lt;&gt;"",Z37*VLOOKUP(N37,【参考】数式用!$AG$2:$AL$48,MATCH(Y37,【参考】数式用!$AI$4:$AL$4,0)+2,0), ""), ""))))</f>
        <v>#N/A</v>
      </c>
      <c r="AD37" s="555"/>
      <c r="AE37" s="560"/>
      <c r="AF37" s="561"/>
      <c r="AG37" s="538" t="e">
        <f aca="false">IFERROR(VLOOKUP(O37, 【参考】数式用!$AY$5:$AY$13, 1, FALSE), "")))</f>
        <v>#N/A</v>
      </c>
      <c r="AH37" s="539" t="e">
        <f aca="false">IFERROR(VLOOKUP(N37, 【参考】数式用!$BA$2:$BB$48, 2, FALSE), "")))</f>
        <v>#N/A</v>
      </c>
      <c r="AI37" s="540" t="e">
        <f aca="false">IF(AND(OR(P37="処遇改善加算Ⅰ",P37="処遇改善加算Ⅱ"),AH37="対象"), 1,"")</f>
        <v>#N/A</v>
      </c>
      <c r="AJ37" s="541" t="str">
        <f aca="false">IF(OR(Y37="処遇改善加算Ⅰ",Y37="処遇改善加算Ⅱ"),IF(AND(N37&lt;&gt;"訪問型サービス（総合事業）",N37&lt;&gt;"通所型サービス（総合事業）",N37&lt;&gt;"（介護予防）短期入所生活介護",N37&lt;&gt;"（介護予防）短期入所療養介護（老健）",N37&lt;&gt;"（介護予防）短期入所療養介護 （病院等（老健以外）)",N37&lt;&gt;"（介護予防）短期入所療養介護（医療院）"),1,""),"")</f>
        <v/>
      </c>
      <c r="AK37" s="542"/>
      <c r="AL37" s="542"/>
      <c r="AM37" s="465"/>
      <c r="AN37" s="465"/>
      <c r="AO37" s="465"/>
      <c r="AP37" s="465"/>
      <c r="AQ37" s="465"/>
      <c r="AR37" s="465"/>
      <c r="AS37" s="465"/>
      <c r="AT37" s="465"/>
    </row>
    <row r="38" s="1" customFormat="true" ht="30" hidden="false" customHeight="true" outlineLevel="0" collapsed="false">
      <c r="A38" s="545" t="n">
        <v>25</v>
      </c>
      <c r="B38" s="546" t="str">
        <f aca="false">IF(基本情報入力シート!C63="","",基本情報入力シート!C63)</f>
        <v/>
      </c>
      <c r="C38" s="546"/>
      <c r="D38" s="546"/>
      <c r="E38" s="546"/>
      <c r="F38" s="546"/>
      <c r="G38" s="546"/>
      <c r="H38" s="546"/>
      <c r="I38" s="546"/>
      <c r="J38" s="547" t="str">
        <f aca="false">IF(基本情報入力シート!M63="","",基本情報入力シート!M63)</f>
        <v/>
      </c>
      <c r="K38" s="548" t="str">
        <f aca="false">IF(基本情報入力シート!R63="","",基本情報入力シート!R63)</f>
        <v/>
      </c>
      <c r="L38" s="548" t="str">
        <f aca="false">IF(基本情報入力シート!W63="","",基本情報入力シート!W63)</f>
        <v/>
      </c>
      <c r="M38" s="547" t="str">
        <f aca="false">IF(基本情報入力シート!X63="","",基本情報入力シート!X63)</f>
        <v/>
      </c>
      <c r="N38" s="549" t="str">
        <f aca="false">IF(基本情報入力シート!Y63="","",基本情報入力シート!Y63)</f>
        <v/>
      </c>
      <c r="O38" s="550"/>
      <c r="P38" s="564"/>
      <c r="Q38" s="552"/>
      <c r="R38" s="552"/>
      <c r="S38" s="553" t="e">
        <f aca="false">IFERROR(ROUNDDOWN(Q38*VLOOKUP(N38,【参考】数式用!$AR$2:$AW$48,MATCH(P38,【参考】数式用!$AT$4:$AW$4)+2,FALSE)*0.5, 0), "")),0))</f>
        <v>#N/A</v>
      </c>
      <c r="T38" s="562"/>
      <c r="U38" s="555" t="e">
        <f aca="false">IFERROR(IF(AG38&lt;&gt;"",Q38*VLOOKUP(N38,【参考】数式用!$AG$2:$AL$48,MATCH(P38,【参考】数式用!$AI$4:$AL$4,0)+2,0), ""), ""))))</f>
        <v>#N/A</v>
      </c>
      <c r="V38" s="554"/>
      <c r="W38" s="556"/>
      <c r="X38" s="556"/>
      <c r="Y38" s="551"/>
      <c r="Z38" s="557"/>
      <c r="AA38" s="558" t="e">
        <f aca="false">IFERROR(IF(Y38="ー", "", ROUNDDOWN(Z38*VLOOKUP(N38,【参考】数式用!$AR$2:$AW$48,MATCH(Y38,【参考】数式用!$AT$4:$AW$4)+2,FALSE)*0.5, 0)), "")),0)))</f>
        <v>#N/A</v>
      </c>
      <c r="AB38" s="559"/>
      <c r="AC38" s="555" t="e">
        <f aca="false">IFERROR(IF(AG38&lt;&gt;"",Z38*VLOOKUP(N38,【参考】数式用!$AG$2:$AL$48,MATCH(Y38,【参考】数式用!$AI$4:$AL$4,0)+2,0), ""), ""))))</f>
        <v>#N/A</v>
      </c>
      <c r="AD38" s="555"/>
      <c r="AE38" s="560"/>
      <c r="AF38" s="561"/>
      <c r="AG38" s="538" t="e">
        <f aca="false">IFERROR(VLOOKUP(O38, 【参考】数式用!$AY$5:$AY$13, 1, FALSE), "")))</f>
        <v>#N/A</v>
      </c>
      <c r="AH38" s="539" t="e">
        <f aca="false">IFERROR(VLOOKUP(N38, 【参考】数式用!$BA$2:$BB$48, 2, FALSE), "")))</f>
        <v>#N/A</v>
      </c>
      <c r="AI38" s="540" t="e">
        <f aca="false">IF(AND(OR(P38="処遇改善加算Ⅰ",P38="処遇改善加算Ⅱ"),AH38="対象"), 1,"")</f>
        <v>#N/A</v>
      </c>
      <c r="AJ38" s="541" t="str">
        <f aca="false">IF(OR(Y38="処遇改善加算Ⅰ",Y38="処遇改善加算Ⅱ"),IF(AND(N38&lt;&gt;"訪問型サービス（総合事業）",N38&lt;&gt;"通所型サービス（総合事業）",N38&lt;&gt;"（介護予防）短期入所生活介護",N38&lt;&gt;"（介護予防）短期入所療養介護（老健）",N38&lt;&gt;"（介護予防）短期入所療養介護 （病院等（老健以外）)",N38&lt;&gt;"（介護予防）短期入所療養介護（医療院）"),1,""),"")</f>
        <v/>
      </c>
      <c r="AK38" s="542"/>
      <c r="AL38" s="542"/>
      <c r="AM38" s="465"/>
      <c r="AN38" s="465"/>
      <c r="AO38" s="465"/>
      <c r="AP38" s="465"/>
      <c r="AQ38" s="465"/>
      <c r="AR38" s="465"/>
      <c r="AS38" s="465"/>
      <c r="AT38" s="465"/>
    </row>
    <row r="39" s="1" customFormat="true" ht="30" hidden="false" customHeight="true" outlineLevel="0" collapsed="false">
      <c r="A39" s="545" t="n">
        <v>26</v>
      </c>
      <c r="B39" s="546" t="str">
        <f aca="false">IF(基本情報入力シート!C64="","",基本情報入力シート!C64)</f>
        <v/>
      </c>
      <c r="C39" s="546"/>
      <c r="D39" s="546"/>
      <c r="E39" s="546"/>
      <c r="F39" s="546"/>
      <c r="G39" s="546"/>
      <c r="H39" s="546"/>
      <c r="I39" s="546"/>
      <c r="J39" s="547" t="str">
        <f aca="false">IF(基本情報入力シート!M64="","",基本情報入力シート!M64)</f>
        <v/>
      </c>
      <c r="K39" s="548" t="str">
        <f aca="false">IF(基本情報入力シート!R64="","",基本情報入力シート!R64)</f>
        <v/>
      </c>
      <c r="L39" s="548" t="str">
        <f aca="false">IF(基本情報入力シート!W64="","",基本情報入力シート!W64)</f>
        <v/>
      </c>
      <c r="M39" s="547" t="str">
        <f aca="false">IF(基本情報入力シート!X64="","",基本情報入力シート!X64)</f>
        <v/>
      </c>
      <c r="N39" s="549" t="str">
        <f aca="false">IF(基本情報入力シート!Y64="","",基本情報入力シート!Y64)</f>
        <v/>
      </c>
      <c r="O39" s="550"/>
      <c r="P39" s="563"/>
      <c r="Q39" s="552"/>
      <c r="R39" s="552"/>
      <c r="S39" s="553" t="e">
        <f aca="false">IFERROR(ROUNDDOWN(Q39*VLOOKUP(N39,【参考】数式用!$AR$2:$AW$48,MATCH(P39,【参考】数式用!$AT$4:$AW$4)+2,FALSE)*0.5, 0), "")),0))</f>
        <v>#N/A</v>
      </c>
      <c r="T39" s="554"/>
      <c r="U39" s="555" t="e">
        <f aca="false">IFERROR(IF(AG39&lt;&gt;"",Q39*VLOOKUP(N39,【参考】数式用!$AG$2:$AL$48,MATCH(P39,【参考】数式用!$AI$4:$AL$4,0)+2,0), ""), ""))))</f>
        <v>#N/A</v>
      </c>
      <c r="V39" s="554"/>
      <c r="W39" s="556"/>
      <c r="X39" s="556"/>
      <c r="Y39" s="551"/>
      <c r="Z39" s="557"/>
      <c r="AA39" s="558" t="e">
        <f aca="false">IFERROR(IF(Y39="ー", "", ROUNDDOWN(Z39*VLOOKUP(N39,【参考】数式用!$AR$2:$AW$48,MATCH(Y39,【参考】数式用!$AT$4:$AW$4)+2,FALSE)*0.5, 0)), "")),0)))</f>
        <v>#N/A</v>
      </c>
      <c r="AB39" s="559"/>
      <c r="AC39" s="555" t="e">
        <f aca="false">IFERROR(IF(AG39&lt;&gt;"",Z39*VLOOKUP(N39,【参考】数式用!$AG$2:$AL$48,MATCH(Y39,【参考】数式用!$AI$4:$AL$4,0)+2,0), ""), ""))))</f>
        <v>#N/A</v>
      </c>
      <c r="AD39" s="555"/>
      <c r="AE39" s="560"/>
      <c r="AF39" s="561"/>
      <c r="AG39" s="538" t="e">
        <f aca="false">IFERROR(VLOOKUP(O39, 【参考】数式用!$AY$5:$AY$13, 1, FALSE), "")))</f>
        <v>#N/A</v>
      </c>
      <c r="AH39" s="539" t="e">
        <f aca="false">IFERROR(VLOOKUP(N39, 【参考】数式用!$BA$2:$BB$48, 2, FALSE), "")))</f>
        <v>#N/A</v>
      </c>
      <c r="AI39" s="540" t="e">
        <f aca="false">IF(AND(OR(P39="処遇改善加算Ⅰ",P39="処遇改善加算Ⅱ"),AH39="対象"), 1,"")</f>
        <v>#N/A</v>
      </c>
      <c r="AJ39" s="541" t="str">
        <f aca="false">IF(OR(Y39="処遇改善加算Ⅰ",Y39="処遇改善加算Ⅱ"),IF(AND(N39&lt;&gt;"訪問型サービス（総合事業）",N39&lt;&gt;"通所型サービス（総合事業）",N39&lt;&gt;"（介護予防）短期入所生活介護",N39&lt;&gt;"（介護予防）短期入所療養介護（老健）",N39&lt;&gt;"（介護予防）短期入所療養介護 （病院等（老健以外）)",N39&lt;&gt;"（介護予防）短期入所療養介護（医療院）"),1,""),"")</f>
        <v/>
      </c>
      <c r="AK39" s="542"/>
      <c r="AL39" s="542"/>
      <c r="AM39" s="465"/>
      <c r="AN39" s="465"/>
      <c r="AO39" s="465"/>
      <c r="AP39" s="465"/>
      <c r="AQ39" s="465"/>
      <c r="AR39" s="465"/>
      <c r="AS39" s="465"/>
      <c r="AT39" s="465"/>
    </row>
    <row r="40" s="1" customFormat="true" ht="30" hidden="false" customHeight="true" outlineLevel="0" collapsed="false">
      <c r="A40" s="545" t="n">
        <v>27</v>
      </c>
      <c r="B40" s="546" t="str">
        <f aca="false">IF(基本情報入力シート!C65="","",基本情報入力シート!C65)</f>
        <v/>
      </c>
      <c r="C40" s="546"/>
      <c r="D40" s="546"/>
      <c r="E40" s="546"/>
      <c r="F40" s="546"/>
      <c r="G40" s="546"/>
      <c r="H40" s="546"/>
      <c r="I40" s="546"/>
      <c r="J40" s="547" t="str">
        <f aca="false">IF(基本情報入力シート!M65="","",基本情報入力シート!M65)</f>
        <v/>
      </c>
      <c r="K40" s="548" t="str">
        <f aca="false">IF(基本情報入力シート!R65="","",基本情報入力シート!R65)</f>
        <v/>
      </c>
      <c r="L40" s="548" t="str">
        <f aca="false">IF(基本情報入力シート!W65="","",基本情報入力シート!W65)</f>
        <v/>
      </c>
      <c r="M40" s="547" t="str">
        <f aca="false">IF(基本情報入力シート!X65="","",基本情報入力シート!X65)</f>
        <v/>
      </c>
      <c r="N40" s="549" t="str">
        <f aca="false">IF(基本情報入力シート!Y65="","",基本情報入力シート!Y65)</f>
        <v/>
      </c>
      <c r="O40" s="550"/>
      <c r="P40" s="563"/>
      <c r="Q40" s="552"/>
      <c r="R40" s="552"/>
      <c r="S40" s="553" t="e">
        <f aca="false">IFERROR(ROUNDDOWN(Q40*VLOOKUP(N40,【参考】数式用!$AR$2:$AW$48,MATCH(P40,【参考】数式用!$AT$4:$AW$4)+2,FALSE)*0.5, 0), "")),0))</f>
        <v>#N/A</v>
      </c>
      <c r="T40" s="554"/>
      <c r="U40" s="555" t="e">
        <f aca="false">IFERROR(IF(AG40&lt;&gt;"",Q40*VLOOKUP(N40,【参考】数式用!$AG$2:$AL$48,MATCH(P40,【参考】数式用!$AI$4:$AL$4,0)+2,0), ""), ""))))</f>
        <v>#N/A</v>
      </c>
      <c r="V40" s="554"/>
      <c r="W40" s="556"/>
      <c r="X40" s="556"/>
      <c r="Y40" s="551"/>
      <c r="Z40" s="557"/>
      <c r="AA40" s="558" t="e">
        <f aca="false">IFERROR(IF(Y40="ー", "", ROUNDDOWN(Z40*VLOOKUP(N40,【参考】数式用!$AR$2:$AW$48,MATCH(Y40,【参考】数式用!$AT$4:$AW$4)+2,FALSE)*0.5, 0)), "")),0)))</f>
        <v>#N/A</v>
      </c>
      <c r="AB40" s="559"/>
      <c r="AC40" s="555" t="e">
        <f aca="false">IFERROR(IF(AG40&lt;&gt;"",Z40*VLOOKUP(N40,【参考】数式用!$AG$2:$AL$48,MATCH(Y40,【参考】数式用!$AI$4:$AL$4,0)+2,0), ""), ""))))</f>
        <v>#N/A</v>
      </c>
      <c r="AD40" s="555"/>
      <c r="AE40" s="560"/>
      <c r="AF40" s="561"/>
      <c r="AG40" s="538" t="e">
        <f aca="false">IFERROR(VLOOKUP(O40, 【参考】数式用!$AY$5:$AY$13, 1, FALSE), "")))</f>
        <v>#N/A</v>
      </c>
      <c r="AH40" s="539" t="e">
        <f aca="false">IFERROR(VLOOKUP(N40, 【参考】数式用!$BA$2:$BB$48, 2, FALSE), "")))</f>
        <v>#N/A</v>
      </c>
      <c r="AI40" s="540" t="e">
        <f aca="false">IF(AND(OR(P40="処遇改善加算Ⅰ",P40="処遇改善加算Ⅱ"),AH40="対象"), 1,"")</f>
        <v>#N/A</v>
      </c>
      <c r="AJ40" s="541" t="str">
        <f aca="false">IF(OR(Y40="処遇改善加算Ⅰ",Y40="処遇改善加算Ⅱ"),IF(AND(N40&lt;&gt;"訪問型サービス（総合事業）",N40&lt;&gt;"通所型サービス（総合事業）",N40&lt;&gt;"（介護予防）短期入所生活介護",N40&lt;&gt;"（介護予防）短期入所療養介護（老健）",N40&lt;&gt;"（介護予防）短期入所療養介護 （病院等（老健以外）)",N40&lt;&gt;"（介護予防）短期入所療養介護（医療院）"),1,""),"")</f>
        <v/>
      </c>
      <c r="AK40" s="542"/>
      <c r="AL40" s="542"/>
      <c r="AM40" s="465"/>
      <c r="AN40" s="465"/>
      <c r="AO40" s="465"/>
      <c r="AP40" s="465"/>
      <c r="AQ40" s="465"/>
      <c r="AR40" s="465"/>
      <c r="AS40" s="465"/>
      <c r="AT40" s="465"/>
    </row>
    <row r="41" s="1" customFormat="true" ht="30" hidden="false" customHeight="true" outlineLevel="0" collapsed="false">
      <c r="A41" s="545" t="n">
        <v>28</v>
      </c>
      <c r="B41" s="546" t="str">
        <f aca="false">IF(基本情報入力シート!C66="","",基本情報入力シート!C66)</f>
        <v/>
      </c>
      <c r="C41" s="546"/>
      <c r="D41" s="546"/>
      <c r="E41" s="546"/>
      <c r="F41" s="546"/>
      <c r="G41" s="546"/>
      <c r="H41" s="546"/>
      <c r="I41" s="546"/>
      <c r="J41" s="547" t="str">
        <f aca="false">IF(基本情報入力シート!M66="","",基本情報入力シート!M66)</f>
        <v/>
      </c>
      <c r="K41" s="548" t="str">
        <f aca="false">IF(基本情報入力シート!R66="","",基本情報入力シート!R66)</f>
        <v/>
      </c>
      <c r="L41" s="548" t="str">
        <f aca="false">IF(基本情報入力シート!W66="","",基本情報入力シート!W66)</f>
        <v/>
      </c>
      <c r="M41" s="547" t="str">
        <f aca="false">IF(基本情報入力シート!X66="","",基本情報入力シート!X66)</f>
        <v/>
      </c>
      <c r="N41" s="549" t="str">
        <f aca="false">IF(基本情報入力シート!Y66="","",基本情報入力シート!Y66)</f>
        <v/>
      </c>
      <c r="O41" s="550"/>
      <c r="P41" s="564"/>
      <c r="Q41" s="552"/>
      <c r="R41" s="552"/>
      <c r="S41" s="553" t="e">
        <f aca="false">IFERROR(ROUNDDOWN(Q41*VLOOKUP(N41,【参考】数式用!$AR$2:$AW$48,MATCH(P41,【参考】数式用!$AT$4:$AW$4)+2,FALSE)*0.5, 0), "")),0))</f>
        <v>#N/A</v>
      </c>
      <c r="T41" s="562"/>
      <c r="U41" s="555" t="e">
        <f aca="false">IFERROR(IF(AG41&lt;&gt;"",Q41*VLOOKUP(N41,【参考】数式用!$AG$2:$AL$48,MATCH(P41,【参考】数式用!$AI$4:$AL$4,0)+2,0), ""), ""))))</f>
        <v>#N/A</v>
      </c>
      <c r="V41" s="554"/>
      <c r="W41" s="556"/>
      <c r="X41" s="556"/>
      <c r="Y41" s="551"/>
      <c r="Z41" s="557"/>
      <c r="AA41" s="558" t="e">
        <f aca="false">IFERROR(IF(Y41="ー", "", ROUNDDOWN(Z41*VLOOKUP(N41,【参考】数式用!$AR$2:$AW$48,MATCH(Y41,【参考】数式用!$AT$4:$AW$4)+2,FALSE)*0.5, 0)), "")),0)))</f>
        <v>#N/A</v>
      </c>
      <c r="AB41" s="559"/>
      <c r="AC41" s="555" t="e">
        <f aca="false">IFERROR(IF(AG41&lt;&gt;"",Z41*VLOOKUP(N41,【参考】数式用!$AG$2:$AL$48,MATCH(Y41,【参考】数式用!$AI$4:$AL$4,0)+2,0), ""), ""))))</f>
        <v>#N/A</v>
      </c>
      <c r="AD41" s="555"/>
      <c r="AE41" s="560"/>
      <c r="AF41" s="561"/>
      <c r="AG41" s="538" t="e">
        <f aca="false">IFERROR(VLOOKUP(O41, 【参考】数式用!$AY$5:$AY$13, 1, FALSE), "")))</f>
        <v>#N/A</v>
      </c>
      <c r="AH41" s="539" t="e">
        <f aca="false">IFERROR(VLOOKUP(N41, 【参考】数式用!$BA$2:$BB$48, 2, FALSE), "")))</f>
        <v>#N/A</v>
      </c>
      <c r="AI41" s="540" t="e">
        <f aca="false">IF(AND(OR(P41="処遇改善加算Ⅰ",P41="処遇改善加算Ⅱ"),AH41="対象"), 1,"")</f>
        <v>#N/A</v>
      </c>
      <c r="AJ41" s="541" t="str">
        <f aca="false">IF(OR(Y41="処遇改善加算Ⅰ",Y41="処遇改善加算Ⅱ"),IF(AND(N41&lt;&gt;"訪問型サービス（総合事業）",N41&lt;&gt;"通所型サービス（総合事業）",N41&lt;&gt;"（介護予防）短期入所生活介護",N41&lt;&gt;"（介護予防）短期入所療養介護（老健）",N41&lt;&gt;"（介護予防）短期入所療養介護 （病院等（老健以外）)",N41&lt;&gt;"（介護予防）短期入所療養介護（医療院）"),1,""),"")</f>
        <v/>
      </c>
      <c r="AK41" s="542"/>
      <c r="AL41" s="542"/>
      <c r="AM41" s="465"/>
      <c r="AN41" s="465"/>
      <c r="AO41" s="465"/>
      <c r="AP41" s="465"/>
      <c r="AQ41" s="465"/>
      <c r="AR41" s="465"/>
      <c r="AS41" s="465"/>
      <c r="AT41" s="465"/>
    </row>
    <row r="42" s="1" customFormat="true" ht="30" hidden="false" customHeight="true" outlineLevel="0" collapsed="false">
      <c r="A42" s="545" t="n">
        <v>29</v>
      </c>
      <c r="B42" s="546" t="str">
        <f aca="false">IF(基本情報入力シート!C67="","",基本情報入力シート!C67)</f>
        <v/>
      </c>
      <c r="C42" s="546"/>
      <c r="D42" s="546"/>
      <c r="E42" s="546"/>
      <c r="F42" s="546"/>
      <c r="G42" s="546"/>
      <c r="H42" s="546"/>
      <c r="I42" s="546"/>
      <c r="J42" s="547" t="str">
        <f aca="false">IF(基本情報入力シート!M67="","",基本情報入力シート!M67)</f>
        <v/>
      </c>
      <c r="K42" s="548" t="str">
        <f aca="false">IF(基本情報入力シート!R67="","",基本情報入力シート!R67)</f>
        <v/>
      </c>
      <c r="L42" s="548" t="str">
        <f aca="false">IF(基本情報入力シート!W67="","",基本情報入力シート!W67)</f>
        <v/>
      </c>
      <c r="M42" s="547" t="str">
        <f aca="false">IF(基本情報入力シート!X67="","",基本情報入力シート!X67)</f>
        <v/>
      </c>
      <c r="N42" s="549" t="str">
        <f aca="false">IF(基本情報入力シート!Y67="","",基本情報入力シート!Y67)</f>
        <v/>
      </c>
      <c r="O42" s="550"/>
      <c r="P42" s="564"/>
      <c r="Q42" s="552"/>
      <c r="R42" s="552"/>
      <c r="S42" s="553" t="e">
        <f aca="false">IFERROR(ROUNDDOWN(Q42*VLOOKUP(N42,【参考】数式用!$AR$2:$AW$48,MATCH(P42,【参考】数式用!$AT$4:$AW$4)+2,FALSE)*0.5, 0), "")),0))</f>
        <v>#N/A</v>
      </c>
      <c r="T42" s="554"/>
      <c r="U42" s="555" t="e">
        <f aca="false">IFERROR(IF(AG42&lt;&gt;"",Q42*VLOOKUP(N42,【参考】数式用!$AG$2:$AL$48,MATCH(P42,【参考】数式用!$AI$4:$AL$4,0)+2,0), ""), ""))))</f>
        <v>#N/A</v>
      </c>
      <c r="V42" s="554"/>
      <c r="W42" s="556"/>
      <c r="X42" s="556"/>
      <c r="Y42" s="551"/>
      <c r="Z42" s="557"/>
      <c r="AA42" s="558" t="e">
        <f aca="false">IFERROR(IF(Y42="ー", "", ROUNDDOWN(Z42*VLOOKUP(N42,【参考】数式用!$AR$2:$AW$48,MATCH(Y42,【参考】数式用!$AT$4:$AW$4)+2,FALSE)*0.5, 0)), "")),0)))</f>
        <v>#N/A</v>
      </c>
      <c r="AB42" s="559"/>
      <c r="AC42" s="555" t="e">
        <f aca="false">IFERROR(IF(AG42&lt;&gt;"",Z42*VLOOKUP(N42,【参考】数式用!$AG$2:$AL$48,MATCH(Y42,【参考】数式用!$AI$4:$AL$4,0)+2,0), ""), ""))))</f>
        <v>#N/A</v>
      </c>
      <c r="AD42" s="555"/>
      <c r="AE42" s="560"/>
      <c r="AF42" s="561"/>
      <c r="AG42" s="538" t="e">
        <f aca="false">IFERROR(VLOOKUP(O42, 【参考】数式用!$AY$5:$AY$13, 1, FALSE), "")))</f>
        <v>#N/A</v>
      </c>
      <c r="AH42" s="539" t="e">
        <f aca="false">IFERROR(VLOOKUP(N42, 【参考】数式用!$BA$2:$BB$48, 2, FALSE), "")))</f>
        <v>#N/A</v>
      </c>
      <c r="AI42" s="540" t="e">
        <f aca="false">IF(AND(OR(P42="処遇改善加算Ⅰ",P42="処遇改善加算Ⅱ"),AH42="対象"), 1,"")</f>
        <v>#N/A</v>
      </c>
      <c r="AJ42" s="541" t="str">
        <f aca="false">IF(OR(Y42="処遇改善加算Ⅰ",Y42="処遇改善加算Ⅱ"),IF(AND(N42&lt;&gt;"訪問型サービス（総合事業）",N42&lt;&gt;"通所型サービス（総合事業）",N42&lt;&gt;"（介護予防）短期入所生活介護",N42&lt;&gt;"（介護予防）短期入所療養介護（老健）",N42&lt;&gt;"（介護予防）短期入所療養介護 （病院等（老健以外）)",N42&lt;&gt;"（介護予防）短期入所療養介護（医療院）"),1,""),"")</f>
        <v/>
      </c>
      <c r="AK42" s="542"/>
      <c r="AL42" s="542"/>
      <c r="AM42" s="465"/>
      <c r="AN42" s="465"/>
      <c r="AO42" s="465"/>
      <c r="AP42" s="465"/>
      <c r="AQ42" s="465"/>
      <c r="AR42" s="465"/>
      <c r="AS42" s="465"/>
      <c r="AT42" s="465"/>
    </row>
    <row r="43" s="1" customFormat="true" ht="30" hidden="false" customHeight="true" outlineLevel="0" collapsed="false">
      <c r="A43" s="545" t="n">
        <v>30</v>
      </c>
      <c r="B43" s="546" t="str">
        <f aca="false">IF(基本情報入力シート!C68="","",基本情報入力シート!C68)</f>
        <v/>
      </c>
      <c r="C43" s="546"/>
      <c r="D43" s="546"/>
      <c r="E43" s="546"/>
      <c r="F43" s="546"/>
      <c r="G43" s="546"/>
      <c r="H43" s="546"/>
      <c r="I43" s="546"/>
      <c r="J43" s="547" t="str">
        <f aca="false">IF(基本情報入力シート!M68="","",基本情報入力シート!M68)</f>
        <v/>
      </c>
      <c r="K43" s="548" t="str">
        <f aca="false">IF(基本情報入力シート!R68="","",基本情報入力シート!R68)</f>
        <v/>
      </c>
      <c r="L43" s="548" t="str">
        <f aca="false">IF(基本情報入力シート!W68="","",基本情報入力シート!W68)</f>
        <v/>
      </c>
      <c r="M43" s="547" t="str">
        <f aca="false">IF(基本情報入力シート!X68="","",基本情報入力シート!X68)</f>
        <v/>
      </c>
      <c r="N43" s="549" t="str">
        <f aca="false">IF(基本情報入力シート!Y68="","",基本情報入力シート!Y68)</f>
        <v/>
      </c>
      <c r="O43" s="550"/>
      <c r="P43" s="563"/>
      <c r="Q43" s="552"/>
      <c r="R43" s="552"/>
      <c r="S43" s="553" t="e">
        <f aca="false">IFERROR(ROUNDDOWN(Q43*VLOOKUP(N43,【参考】数式用!$AR$2:$AW$48,MATCH(P43,【参考】数式用!$AT$4:$AW$4)+2,FALSE)*0.5, 0), "")),0))</f>
        <v>#N/A</v>
      </c>
      <c r="T43" s="554"/>
      <c r="U43" s="555" t="e">
        <f aca="false">IFERROR(IF(AG43&lt;&gt;"",Q43*VLOOKUP(N43,【参考】数式用!$AG$2:$AL$48,MATCH(P43,【参考】数式用!$AI$4:$AL$4,0)+2,0), ""), ""))))</f>
        <v>#N/A</v>
      </c>
      <c r="V43" s="554"/>
      <c r="W43" s="556"/>
      <c r="X43" s="556"/>
      <c r="Y43" s="551"/>
      <c r="Z43" s="557"/>
      <c r="AA43" s="558" t="e">
        <f aca="false">IFERROR(IF(Y43="ー", "", ROUNDDOWN(Z43*VLOOKUP(N43,【参考】数式用!$AR$2:$AW$48,MATCH(Y43,【参考】数式用!$AT$4:$AW$4)+2,FALSE)*0.5, 0)), "")),0)))</f>
        <v>#N/A</v>
      </c>
      <c r="AB43" s="559"/>
      <c r="AC43" s="555" t="e">
        <f aca="false">IFERROR(IF(AG43&lt;&gt;"",Z43*VLOOKUP(N43,【参考】数式用!$AG$2:$AL$48,MATCH(Y43,【参考】数式用!$AI$4:$AL$4,0)+2,0), ""), ""))))</f>
        <v>#N/A</v>
      </c>
      <c r="AD43" s="555"/>
      <c r="AE43" s="560"/>
      <c r="AF43" s="561"/>
      <c r="AG43" s="538" t="e">
        <f aca="false">IFERROR(VLOOKUP(O43, 【参考】数式用!$AY$5:$AY$13, 1, FALSE), "")))</f>
        <v>#N/A</v>
      </c>
      <c r="AH43" s="539" t="e">
        <f aca="false">IFERROR(VLOOKUP(N43, 【参考】数式用!$BA$2:$BB$48, 2, FALSE), "")))</f>
        <v>#N/A</v>
      </c>
      <c r="AI43" s="540" t="e">
        <f aca="false">IF(AND(OR(P43="処遇改善加算Ⅰ",P43="処遇改善加算Ⅱ"),AH43="対象"), 1,"")</f>
        <v>#N/A</v>
      </c>
      <c r="AJ43" s="541" t="str">
        <f aca="false">IF(OR(Y43="処遇改善加算Ⅰ",Y43="処遇改善加算Ⅱ"),IF(AND(N43&lt;&gt;"訪問型サービス（総合事業）",N43&lt;&gt;"通所型サービス（総合事業）",N43&lt;&gt;"（介護予防）短期入所生活介護",N43&lt;&gt;"（介護予防）短期入所療養介護（老健）",N43&lt;&gt;"（介護予防）短期入所療養介護 （病院等（老健以外）)",N43&lt;&gt;"（介護予防）短期入所療養介護（医療院）"),1,""),"")</f>
        <v/>
      </c>
      <c r="AK43" s="542"/>
      <c r="AL43" s="542"/>
      <c r="AM43" s="465"/>
      <c r="AN43" s="465"/>
      <c r="AO43" s="465"/>
      <c r="AP43" s="465"/>
      <c r="AQ43" s="465"/>
      <c r="AR43" s="465"/>
      <c r="AS43" s="465"/>
      <c r="AT43" s="465"/>
    </row>
    <row r="44" s="1" customFormat="true" ht="30" hidden="false" customHeight="true" outlineLevel="0" collapsed="false">
      <c r="A44" s="545" t="n">
        <v>31</v>
      </c>
      <c r="B44" s="546" t="str">
        <f aca="false">IF(基本情報入力シート!C69="","",基本情報入力シート!C69)</f>
        <v/>
      </c>
      <c r="C44" s="546"/>
      <c r="D44" s="546"/>
      <c r="E44" s="546"/>
      <c r="F44" s="546"/>
      <c r="G44" s="546"/>
      <c r="H44" s="546"/>
      <c r="I44" s="546"/>
      <c r="J44" s="547" t="str">
        <f aca="false">IF(基本情報入力シート!M69="","",基本情報入力シート!M69)</f>
        <v/>
      </c>
      <c r="K44" s="548" t="str">
        <f aca="false">IF(基本情報入力シート!R69="","",基本情報入力シート!R69)</f>
        <v/>
      </c>
      <c r="L44" s="548" t="str">
        <f aca="false">IF(基本情報入力シート!W69="","",基本情報入力シート!W69)</f>
        <v/>
      </c>
      <c r="M44" s="547" t="str">
        <f aca="false">IF(基本情報入力シート!X69="","",基本情報入力シート!X69)</f>
        <v/>
      </c>
      <c r="N44" s="549" t="str">
        <f aca="false">IF(基本情報入力シート!Y69="","",基本情報入力シート!Y69)</f>
        <v/>
      </c>
      <c r="O44" s="550"/>
      <c r="P44" s="564"/>
      <c r="Q44" s="552"/>
      <c r="R44" s="552"/>
      <c r="S44" s="553" t="e">
        <f aca="false">IFERROR(ROUNDDOWN(Q44*VLOOKUP(N44,【参考】数式用!$AR$2:$AW$48,MATCH(P44,【参考】数式用!$AT$4:$AW$4)+2,FALSE)*0.5, 0), "")),0))</f>
        <v>#N/A</v>
      </c>
      <c r="T44" s="562"/>
      <c r="U44" s="555" t="e">
        <f aca="false">IFERROR(IF(AG44&lt;&gt;"",Q44*VLOOKUP(N44,【参考】数式用!$AG$2:$AL$48,MATCH(P44,【参考】数式用!$AI$4:$AL$4,0)+2,0), ""), ""))))</f>
        <v>#N/A</v>
      </c>
      <c r="V44" s="554"/>
      <c r="W44" s="556"/>
      <c r="X44" s="556"/>
      <c r="Y44" s="551"/>
      <c r="Z44" s="557"/>
      <c r="AA44" s="558" t="e">
        <f aca="false">IFERROR(IF(Y44="ー", "", ROUNDDOWN(Z44*VLOOKUP(N44,【参考】数式用!$AR$2:$AW$48,MATCH(Y44,【参考】数式用!$AT$4:$AW$4)+2,FALSE)*0.5, 0)), "")),0)))</f>
        <v>#N/A</v>
      </c>
      <c r="AB44" s="559"/>
      <c r="AC44" s="555" t="e">
        <f aca="false">IFERROR(IF(AG44&lt;&gt;"",Z44*VLOOKUP(N44,【参考】数式用!$AG$2:$AL$48,MATCH(Y44,【参考】数式用!$AI$4:$AL$4,0)+2,0), ""), ""))))</f>
        <v>#N/A</v>
      </c>
      <c r="AD44" s="555"/>
      <c r="AE44" s="560"/>
      <c r="AF44" s="561"/>
      <c r="AG44" s="538" t="e">
        <f aca="false">IFERROR(VLOOKUP(O44, 【参考】数式用!$AY$5:$AY$13, 1, FALSE), "")))</f>
        <v>#N/A</v>
      </c>
      <c r="AH44" s="539" t="e">
        <f aca="false">IFERROR(VLOOKUP(N44, 【参考】数式用!$BA$2:$BB$48, 2, FALSE), "")))</f>
        <v>#N/A</v>
      </c>
      <c r="AI44" s="540" t="e">
        <f aca="false">IF(AND(OR(P44="処遇改善加算Ⅰ",P44="処遇改善加算Ⅱ"),AH44="対象"), 1,"")</f>
        <v>#N/A</v>
      </c>
      <c r="AJ44" s="541" t="str">
        <f aca="false">IF(OR(Y44="処遇改善加算Ⅰ",Y44="処遇改善加算Ⅱ"),IF(AND(N44&lt;&gt;"訪問型サービス（総合事業）",N44&lt;&gt;"通所型サービス（総合事業）",N44&lt;&gt;"（介護予防）短期入所生活介護",N44&lt;&gt;"（介護予防）短期入所療養介護（老健）",N44&lt;&gt;"（介護予防）短期入所療養介護 （病院等（老健以外）)",N44&lt;&gt;"（介護予防）短期入所療養介護（医療院）"),1,""),"")</f>
        <v/>
      </c>
      <c r="AK44" s="542"/>
      <c r="AL44" s="542"/>
      <c r="AM44" s="465"/>
      <c r="AN44" s="465"/>
      <c r="AO44" s="465"/>
      <c r="AP44" s="465"/>
      <c r="AQ44" s="465"/>
      <c r="AR44" s="465"/>
      <c r="AS44" s="465"/>
      <c r="AT44" s="465"/>
    </row>
    <row r="45" s="1" customFormat="true" ht="30" hidden="false" customHeight="true" outlineLevel="0" collapsed="false">
      <c r="A45" s="545" t="n">
        <v>32</v>
      </c>
      <c r="B45" s="546" t="str">
        <f aca="false">IF(基本情報入力シート!C70="","",基本情報入力シート!C70)</f>
        <v/>
      </c>
      <c r="C45" s="546"/>
      <c r="D45" s="546"/>
      <c r="E45" s="546"/>
      <c r="F45" s="546"/>
      <c r="G45" s="546"/>
      <c r="H45" s="546"/>
      <c r="I45" s="546"/>
      <c r="J45" s="547" t="str">
        <f aca="false">IF(基本情報入力シート!M70="","",基本情報入力シート!M70)</f>
        <v/>
      </c>
      <c r="K45" s="548" t="str">
        <f aca="false">IF(基本情報入力シート!R70="","",基本情報入力シート!R70)</f>
        <v/>
      </c>
      <c r="L45" s="548" t="str">
        <f aca="false">IF(基本情報入力シート!W70="","",基本情報入力シート!W70)</f>
        <v/>
      </c>
      <c r="M45" s="547" t="str">
        <f aca="false">IF(基本情報入力シート!X70="","",基本情報入力シート!X70)</f>
        <v/>
      </c>
      <c r="N45" s="549" t="str">
        <f aca="false">IF(基本情報入力シート!Y70="","",基本情報入力シート!Y70)</f>
        <v/>
      </c>
      <c r="O45" s="550"/>
      <c r="P45" s="564"/>
      <c r="Q45" s="552"/>
      <c r="R45" s="552"/>
      <c r="S45" s="553" t="e">
        <f aca="false">IFERROR(ROUNDDOWN(Q45*VLOOKUP(N45,【参考】数式用!$AR$2:$AW$48,MATCH(P45,【参考】数式用!$AT$4:$AW$4)+2,FALSE)*0.5, 0), "")),0))</f>
        <v>#N/A</v>
      </c>
      <c r="T45" s="554"/>
      <c r="U45" s="555" t="e">
        <f aca="false">IFERROR(IF(AG45&lt;&gt;"",Q45*VLOOKUP(N45,【参考】数式用!$AG$2:$AL$48,MATCH(P45,【参考】数式用!$AI$4:$AL$4,0)+2,0), ""), ""))))</f>
        <v>#N/A</v>
      </c>
      <c r="V45" s="554"/>
      <c r="W45" s="556"/>
      <c r="X45" s="556"/>
      <c r="Y45" s="551"/>
      <c r="Z45" s="557"/>
      <c r="AA45" s="558" t="e">
        <f aca="false">IFERROR(IF(Y45="ー", "", ROUNDDOWN(Z45*VLOOKUP(N45,【参考】数式用!$AR$2:$AW$48,MATCH(Y45,【参考】数式用!$AT$4:$AW$4)+2,FALSE)*0.5, 0)), "")),0)))</f>
        <v>#N/A</v>
      </c>
      <c r="AB45" s="559"/>
      <c r="AC45" s="555" t="e">
        <f aca="false">IFERROR(IF(AG45&lt;&gt;"",Z45*VLOOKUP(N45,【参考】数式用!$AG$2:$AL$48,MATCH(Y45,【参考】数式用!$AI$4:$AL$4,0)+2,0), ""), ""))))</f>
        <v>#N/A</v>
      </c>
      <c r="AD45" s="555"/>
      <c r="AE45" s="560"/>
      <c r="AF45" s="561"/>
      <c r="AG45" s="538" t="e">
        <f aca="false">IFERROR(VLOOKUP(O45, 【参考】数式用!$AY$5:$AY$13, 1, FALSE), "")))</f>
        <v>#N/A</v>
      </c>
      <c r="AH45" s="539" t="e">
        <f aca="false">IFERROR(VLOOKUP(N45, 【参考】数式用!$BA$2:$BB$48, 2, FALSE), "")))</f>
        <v>#N/A</v>
      </c>
      <c r="AI45" s="540" t="e">
        <f aca="false">IF(AND(OR(P45="処遇改善加算Ⅰ",P45="処遇改善加算Ⅱ"),AH45="対象"), 1,"")</f>
        <v>#N/A</v>
      </c>
      <c r="AJ45" s="541" t="str">
        <f aca="false">IF(OR(Y45="処遇改善加算Ⅰ",Y45="処遇改善加算Ⅱ"),IF(AND(N45&lt;&gt;"訪問型サービス（総合事業）",N45&lt;&gt;"通所型サービス（総合事業）",N45&lt;&gt;"（介護予防）短期入所生活介護",N45&lt;&gt;"（介護予防）短期入所療養介護（老健）",N45&lt;&gt;"（介護予防）短期入所療養介護 （病院等（老健以外）)",N45&lt;&gt;"（介護予防）短期入所療養介護（医療院）"),1,""),"")</f>
        <v/>
      </c>
      <c r="AK45" s="542"/>
      <c r="AL45" s="542"/>
      <c r="AM45" s="465"/>
      <c r="AN45" s="465"/>
      <c r="AO45" s="465"/>
      <c r="AP45" s="465"/>
      <c r="AQ45" s="465"/>
      <c r="AR45" s="465"/>
      <c r="AS45" s="465"/>
      <c r="AT45" s="465"/>
    </row>
    <row r="46" s="1" customFormat="true" ht="30" hidden="false" customHeight="true" outlineLevel="0" collapsed="false">
      <c r="A46" s="545" t="n">
        <v>33</v>
      </c>
      <c r="B46" s="546" t="str">
        <f aca="false">IF(基本情報入力シート!C71="","",基本情報入力シート!C71)</f>
        <v/>
      </c>
      <c r="C46" s="546"/>
      <c r="D46" s="546"/>
      <c r="E46" s="546"/>
      <c r="F46" s="546"/>
      <c r="G46" s="546"/>
      <c r="H46" s="546"/>
      <c r="I46" s="546"/>
      <c r="J46" s="547" t="str">
        <f aca="false">IF(基本情報入力シート!M71="","",基本情報入力シート!M71)</f>
        <v/>
      </c>
      <c r="K46" s="548" t="str">
        <f aca="false">IF(基本情報入力シート!R71="","",基本情報入力シート!R71)</f>
        <v/>
      </c>
      <c r="L46" s="548" t="str">
        <f aca="false">IF(基本情報入力シート!W71="","",基本情報入力シート!W71)</f>
        <v/>
      </c>
      <c r="M46" s="547" t="str">
        <f aca="false">IF(基本情報入力シート!X71="","",基本情報入力シート!X71)</f>
        <v/>
      </c>
      <c r="N46" s="549" t="str">
        <f aca="false">IF(基本情報入力シート!Y71="","",基本情報入力シート!Y71)</f>
        <v/>
      </c>
      <c r="O46" s="550"/>
      <c r="P46" s="563"/>
      <c r="Q46" s="552"/>
      <c r="R46" s="552"/>
      <c r="S46" s="553" t="e">
        <f aca="false">IFERROR(ROUNDDOWN(Q46*VLOOKUP(N46,【参考】数式用!$AR$2:$AW$48,MATCH(P46,【参考】数式用!$AT$4:$AW$4)+2,FALSE)*0.5, 0), "")),0))</f>
        <v>#N/A</v>
      </c>
      <c r="T46" s="554"/>
      <c r="U46" s="555" t="e">
        <f aca="false">IFERROR(IF(AG46&lt;&gt;"",Q46*VLOOKUP(N46,【参考】数式用!$AG$2:$AL$48,MATCH(P46,【参考】数式用!$AI$4:$AL$4,0)+2,0), ""), ""))))</f>
        <v>#N/A</v>
      </c>
      <c r="V46" s="554"/>
      <c r="W46" s="556"/>
      <c r="X46" s="556"/>
      <c r="Y46" s="551"/>
      <c r="Z46" s="557"/>
      <c r="AA46" s="558" t="e">
        <f aca="false">IFERROR(IF(Y46="ー", "", ROUNDDOWN(Z46*VLOOKUP(N46,【参考】数式用!$AR$2:$AW$48,MATCH(Y46,【参考】数式用!$AT$4:$AW$4)+2,FALSE)*0.5, 0)), "")),0)))</f>
        <v>#N/A</v>
      </c>
      <c r="AB46" s="559"/>
      <c r="AC46" s="555" t="e">
        <f aca="false">IFERROR(IF(AG46&lt;&gt;"",Z46*VLOOKUP(N46,【参考】数式用!$AG$2:$AL$48,MATCH(Y46,【参考】数式用!$AI$4:$AL$4,0)+2,0), ""), ""))))</f>
        <v>#N/A</v>
      </c>
      <c r="AD46" s="555"/>
      <c r="AE46" s="560"/>
      <c r="AF46" s="561"/>
      <c r="AG46" s="538" t="e">
        <f aca="false">IFERROR(VLOOKUP(O46, 【参考】数式用!$AY$5:$AY$13, 1, FALSE), "")))</f>
        <v>#N/A</v>
      </c>
      <c r="AH46" s="539" t="e">
        <f aca="false">IFERROR(VLOOKUP(N46, 【参考】数式用!$BA$2:$BB$48, 2, FALSE), "")))</f>
        <v>#N/A</v>
      </c>
      <c r="AI46" s="540" t="e">
        <f aca="false">IF(AND(OR(P46="処遇改善加算Ⅰ",P46="処遇改善加算Ⅱ"),AH46="対象"), 1,"")</f>
        <v>#N/A</v>
      </c>
      <c r="AJ46" s="541" t="str">
        <f aca="false">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542"/>
      <c r="AL46" s="542"/>
      <c r="AM46" s="465"/>
      <c r="AN46" s="465"/>
      <c r="AO46" s="465"/>
      <c r="AP46" s="465"/>
      <c r="AQ46" s="465"/>
      <c r="AR46" s="465"/>
      <c r="AS46" s="465"/>
      <c r="AT46" s="465"/>
    </row>
    <row r="47" s="1" customFormat="true" ht="30" hidden="false" customHeight="true" outlineLevel="0" collapsed="false">
      <c r="A47" s="545" t="n">
        <v>34</v>
      </c>
      <c r="B47" s="546" t="str">
        <f aca="false">IF(基本情報入力シート!C72="","",基本情報入力シート!C72)</f>
        <v/>
      </c>
      <c r="C47" s="546"/>
      <c r="D47" s="546"/>
      <c r="E47" s="546"/>
      <c r="F47" s="546"/>
      <c r="G47" s="546"/>
      <c r="H47" s="546"/>
      <c r="I47" s="546"/>
      <c r="J47" s="547" t="str">
        <f aca="false">IF(基本情報入力シート!M72="","",基本情報入力シート!M72)</f>
        <v/>
      </c>
      <c r="K47" s="548" t="str">
        <f aca="false">IF(基本情報入力シート!R72="","",基本情報入力シート!R72)</f>
        <v/>
      </c>
      <c r="L47" s="548" t="str">
        <f aca="false">IF(基本情報入力シート!W72="","",基本情報入力シート!W72)</f>
        <v/>
      </c>
      <c r="M47" s="547" t="str">
        <f aca="false">IF(基本情報入力シート!X72="","",基本情報入力シート!X72)</f>
        <v/>
      </c>
      <c r="N47" s="549" t="str">
        <f aca="false">IF(基本情報入力シート!Y72="","",基本情報入力シート!Y72)</f>
        <v/>
      </c>
      <c r="O47" s="550"/>
      <c r="P47" s="563"/>
      <c r="Q47" s="552"/>
      <c r="R47" s="552"/>
      <c r="S47" s="553" t="e">
        <f aca="false">IFERROR(ROUNDDOWN(Q47*VLOOKUP(N47,【参考】数式用!$AR$2:$AW$48,MATCH(P47,【参考】数式用!$AT$4:$AW$4)+2,FALSE)*0.5, 0), "")),0))</f>
        <v>#N/A</v>
      </c>
      <c r="T47" s="562"/>
      <c r="U47" s="555" t="e">
        <f aca="false">IFERROR(IF(AG47&lt;&gt;"",Q47*VLOOKUP(N47,【参考】数式用!$AG$2:$AL$48,MATCH(P47,【参考】数式用!$AI$4:$AL$4,0)+2,0), ""), ""))))</f>
        <v>#N/A</v>
      </c>
      <c r="V47" s="554"/>
      <c r="W47" s="556"/>
      <c r="X47" s="556"/>
      <c r="Y47" s="551"/>
      <c r="Z47" s="557"/>
      <c r="AA47" s="558" t="e">
        <f aca="false">IFERROR(IF(Y47="ー", "", ROUNDDOWN(Z47*VLOOKUP(N47,【参考】数式用!$AR$2:$AW$48,MATCH(Y47,【参考】数式用!$AT$4:$AW$4)+2,FALSE)*0.5, 0)), "")),0)))</f>
        <v>#N/A</v>
      </c>
      <c r="AB47" s="559"/>
      <c r="AC47" s="555" t="e">
        <f aca="false">IFERROR(IF(AG47&lt;&gt;"",Z47*VLOOKUP(N47,【参考】数式用!$AG$2:$AL$48,MATCH(Y47,【参考】数式用!$AI$4:$AL$4,0)+2,0), ""), ""))))</f>
        <v>#N/A</v>
      </c>
      <c r="AD47" s="555"/>
      <c r="AE47" s="560"/>
      <c r="AF47" s="561"/>
      <c r="AG47" s="538" t="e">
        <f aca="false">IFERROR(VLOOKUP(O47, 【参考】数式用!$AY$5:$AY$13, 1, FALSE), "")))</f>
        <v>#N/A</v>
      </c>
      <c r="AH47" s="539" t="e">
        <f aca="false">IFERROR(VLOOKUP(N47, 【参考】数式用!$BA$2:$BB$48, 2, FALSE), "")))</f>
        <v>#N/A</v>
      </c>
      <c r="AI47" s="540" t="e">
        <f aca="false">IF(AND(OR(P47="処遇改善加算Ⅰ",P47="処遇改善加算Ⅱ"),AH47="対象"), 1,"")</f>
        <v>#N/A</v>
      </c>
      <c r="AJ47" s="541" t="str">
        <f aca="false">IF(OR(Y47="処遇改善加算Ⅰ",Y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42"/>
      <c r="AL47" s="542"/>
      <c r="AM47" s="465"/>
      <c r="AN47" s="465"/>
      <c r="AO47" s="465"/>
      <c r="AP47" s="465"/>
      <c r="AQ47" s="465"/>
      <c r="AR47" s="465"/>
      <c r="AS47" s="465"/>
      <c r="AT47" s="465"/>
    </row>
    <row r="48" s="1" customFormat="true" ht="30" hidden="false" customHeight="true" outlineLevel="0" collapsed="false">
      <c r="A48" s="545" t="n">
        <v>35</v>
      </c>
      <c r="B48" s="546" t="str">
        <f aca="false">IF(基本情報入力シート!C73="","",基本情報入力シート!C73)</f>
        <v/>
      </c>
      <c r="C48" s="546"/>
      <c r="D48" s="546"/>
      <c r="E48" s="546"/>
      <c r="F48" s="546"/>
      <c r="G48" s="546"/>
      <c r="H48" s="546"/>
      <c r="I48" s="546"/>
      <c r="J48" s="547" t="str">
        <f aca="false">IF(基本情報入力シート!M73="","",基本情報入力シート!M73)</f>
        <v/>
      </c>
      <c r="K48" s="548" t="str">
        <f aca="false">IF(基本情報入力シート!R73="","",基本情報入力シート!R73)</f>
        <v/>
      </c>
      <c r="L48" s="548" t="str">
        <f aca="false">IF(基本情報入力シート!W73="","",基本情報入力シート!W73)</f>
        <v/>
      </c>
      <c r="M48" s="547" t="str">
        <f aca="false">IF(基本情報入力シート!X73="","",基本情報入力シート!X73)</f>
        <v/>
      </c>
      <c r="N48" s="549" t="str">
        <f aca="false">IF(基本情報入力シート!Y73="","",基本情報入力シート!Y73)</f>
        <v/>
      </c>
      <c r="O48" s="550"/>
      <c r="P48" s="564"/>
      <c r="Q48" s="552"/>
      <c r="R48" s="552"/>
      <c r="S48" s="553" t="e">
        <f aca="false">IFERROR(ROUNDDOWN(Q48*VLOOKUP(N48,【参考】数式用!$AR$2:$AW$48,MATCH(P48,【参考】数式用!$AT$4:$AW$4)+2,FALSE)*0.5, 0), "")),0))</f>
        <v>#N/A</v>
      </c>
      <c r="T48" s="554"/>
      <c r="U48" s="555" t="e">
        <f aca="false">IFERROR(IF(AG48&lt;&gt;"",Q48*VLOOKUP(N48,【参考】数式用!$AG$2:$AL$48,MATCH(P48,【参考】数式用!$AI$4:$AL$4,0)+2,0), ""), ""))))</f>
        <v>#N/A</v>
      </c>
      <c r="V48" s="554"/>
      <c r="W48" s="556"/>
      <c r="X48" s="556"/>
      <c r="Y48" s="551"/>
      <c r="Z48" s="557"/>
      <c r="AA48" s="558" t="e">
        <f aca="false">IFERROR(IF(Y48="ー", "", ROUNDDOWN(Z48*VLOOKUP(N48,【参考】数式用!$AR$2:$AW$48,MATCH(Y48,【参考】数式用!$AT$4:$AW$4)+2,FALSE)*0.5, 0)), "")),0)))</f>
        <v>#N/A</v>
      </c>
      <c r="AB48" s="559"/>
      <c r="AC48" s="555" t="e">
        <f aca="false">IFERROR(IF(AG48&lt;&gt;"",Z48*VLOOKUP(N48,【参考】数式用!$AG$2:$AL$48,MATCH(Y48,【参考】数式用!$AI$4:$AL$4,0)+2,0), ""), ""))))</f>
        <v>#N/A</v>
      </c>
      <c r="AD48" s="555"/>
      <c r="AE48" s="560"/>
      <c r="AF48" s="561"/>
      <c r="AG48" s="538" t="e">
        <f aca="false">IFERROR(VLOOKUP(O48, 【参考】数式用!$AY$5:$AY$13, 1, FALSE), "")))</f>
        <v>#N/A</v>
      </c>
      <c r="AH48" s="539" t="e">
        <f aca="false">IFERROR(VLOOKUP(N48, 【参考】数式用!$BA$2:$BB$48, 2, FALSE), "")))</f>
        <v>#N/A</v>
      </c>
      <c r="AI48" s="540" t="e">
        <f aca="false">IF(AND(OR(P48="処遇改善加算Ⅰ",P48="処遇改善加算Ⅱ"),AH48="対象"), 1,"")</f>
        <v>#N/A</v>
      </c>
      <c r="AJ48" s="541" t="str">
        <f aca="false">IF(OR(Y48="処遇改善加算Ⅰ",Y48="処遇改善加算Ⅱ"),IF(AND(N48&lt;&gt;"訪問型サービス（総合事業）",N48&lt;&gt;"通所型サービス（総合事業）",N48&lt;&gt;"（介護予防）短期入所生活介護",N48&lt;&gt;"（介護予防）短期入所療養介護（老健）",N48&lt;&gt;"（介護予防）短期入所療養介護 （病院等（老健以外）)",N48&lt;&gt;"（介護予防）短期入所療養介護（医療院）"),1,""),"")</f>
        <v/>
      </c>
      <c r="AK48" s="542"/>
      <c r="AL48" s="542"/>
      <c r="AM48" s="465"/>
      <c r="AN48" s="465"/>
      <c r="AO48" s="465"/>
      <c r="AP48" s="465"/>
      <c r="AQ48" s="465"/>
      <c r="AR48" s="465"/>
      <c r="AS48" s="465"/>
      <c r="AT48" s="465"/>
    </row>
    <row r="49" s="1" customFormat="true" ht="30" hidden="false" customHeight="true" outlineLevel="0" collapsed="false">
      <c r="A49" s="545" t="n">
        <v>36</v>
      </c>
      <c r="B49" s="546" t="str">
        <f aca="false">IF(基本情報入力シート!C74="","",基本情報入力シート!C74)</f>
        <v/>
      </c>
      <c r="C49" s="546"/>
      <c r="D49" s="546"/>
      <c r="E49" s="546"/>
      <c r="F49" s="546"/>
      <c r="G49" s="546"/>
      <c r="H49" s="546"/>
      <c r="I49" s="546"/>
      <c r="J49" s="547" t="str">
        <f aca="false">IF(基本情報入力シート!M74="","",基本情報入力シート!M74)</f>
        <v/>
      </c>
      <c r="K49" s="548" t="str">
        <f aca="false">IF(基本情報入力シート!R74="","",基本情報入力シート!R74)</f>
        <v/>
      </c>
      <c r="L49" s="548" t="str">
        <f aca="false">IF(基本情報入力シート!W74="","",基本情報入力シート!W74)</f>
        <v/>
      </c>
      <c r="M49" s="547" t="str">
        <f aca="false">IF(基本情報入力シート!X74="","",基本情報入力シート!X74)</f>
        <v/>
      </c>
      <c r="N49" s="549" t="str">
        <f aca="false">IF(基本情報入力シート!Y74="","",基本情報入力シート!Y74)</f>
        <v/>
      </c>
      <c r="O49" s="550"/>
      <c r="P49" s="564"/>
      <c r="Q49" s="552"/>
      <c r="R49" s="552"/>
      <c r="S49" s="553" t="e">
        <f aca="false">IFERROR(ROUNDDOWN(Q49*VLOOKUP(N49,【参考】数式用!$AR$2:$AW$48,MATCH(P49,【参考】数式用!$AT$4:$AW$4)+2,FALSE)*0.5, 0), "")),0))</f>
        <v>#N/A</v>
      </c>
      <c r="T49" s="554"/>
      <c r="U49" s="555" t="e">
        <f aca="false">IFERROR(IF(AG49&lt;&gt;"",Q49*VLOOKUP(N49,【参考】数式用!$AG$2:$AL$48,MATCH(P49,【参考】数式用!$AI$4:$AL$4,0)+2,0), ""), ""))))</f>
        <v>#N/A</v>
      </c>
      <c r="V49" s="554"/>
      <c r="W49" s="556"/>
      <c r="X49" s="556"/>
      <c r="Y49" s="551"/>
      <c r="Z49" s="557"/>
      <c r="AA49" s="558" t="e">
        <f aca="false">IFERROR(IF(Y49="ー", "", ROUNDDOWN(Z49*VLOOKUP(N49,【参考】数式用!$AR$2:$AW$48,MATCH(Y49,【参考】数式用!$AT$4:$AW$4)+2,FALSE)*0.5, 0)), "")),0)))</f>
        <v>#N/A</v>
      </c>
      <c r="AB49" s="559"/>
      <c r="AC49" s="555" t="e">
        <f aca="false">IFERROR(IF(AG49&lt;&gt;"",Z49*VLOOKUP(N49,【参考】数式用!$AG$2:$AL$48,MATCH(Y49,【参考】数式用!$AI$4:$AL$4,0)+2,0), ""), ""))))</f>
        <v>#N/A</v>
      </c>
      <c r="AD49" s="555"/>
      <c r="AE49" s="560"/>
      <c r="AF49" s="561"/>
      <c r="AG49" s="538" t="e">
        <f aca="false">IFERROR(VLOOKUP(O49, 【参考】数式用!$AY$5:$AY$13, 1, FALSE), "")))</f>
        <v>#N/A</v>
      </c>
      <c r="AH49" s="539" t="e">
        <f aca="false">IFERROR(VLOOKUP(N49, 【参考】数式用!$BA$2:$BB$48, 2, FALSE), "")))</f>
        <v>#N/A</v>
      </c>
      <c r="AI49" s="540" t="e">
        <f aca="false">IF(AND(OR(P49="処遇改善加算Ⅰ",P49="処遇改善加算Ⅱ"),AH49="対象"), 1,"")</f>
        <v>#N/A</v>
      </c>
      <c r="AJ49" s="541" t="str">
        <f aca="false">IF(OR(Y49="処遇改善加算Ⅰ",Y49="処遇改善加算Ⅱ"),IF(AND(N49&lt;&gt;"訪問型サービス（総合事業）",N49&lt;&gt;"通所型サービス（総合事業）",N49&lt;&gt;"（介護予防）短期入所生活介護",N49&lt;&gt;"（介護予防）短期入所療養介護（老健）",N49&lt;&gt;"（介護予防）短期入所療養介護 （病院等（老健以外）)",N49&lt;&gt;"（介護予防）短期入所療養介護（医療院）"),1,""),"")</f>
        <v/>
      </c>
      <c r="AK49" s="542"/>
      <c r="AL49" s="542"/>
      <c r="AM49" s="465"/>
      <c r="AN49" s="465"/>
      <c r="AO49" s="465"/>
      <c r="AP49" s="465"/>
      <c r="AQ49" s="465"/>
      <c r="AR49" s="465"/>
      <c r="AS49" s="465"/>
      <c r="AT49" s="465"/>
    </row>
    <row r="50" s="1" customFormat="true" ht="30" hidden="false" customHeight="true" outlineLevel="0" collapsed="false">
      <c r="A50" s="545" t="n">
        <v>37</v>
      </c>
      <c r="B50" s="546" t="str">
        <f aca="false">IF(基本情報入力シート!C75="","",基本情報入力シート!C75)</f>
        <v/>
      </c>
      <c r="C50" s="546"/>
      <c r="D50" s="546"/>
      <c r="E50" s="546"/>
      <c r="F50" s="546"/>
      <c r="G50" s="546"/>
      <c r="H50" s="546"/>
      <c r="I50" s="546"/>
      <c r="J50" s="547" t="str">
        <f aca="false">IF(基本情報入力シート!M75="","",基本情報入力シート!M75)</f>
        <v/>
      </c>
      <c r="K50" s="548" t="str">
        <f aca="false">IF(基本情報入力シート!R75="","",基本情報入力シート!R75)</f>
        <v/>
      </c>
      <c r="L50" s="548" t="str">
        <f aca="false">IF(基本情報入力シート!W75="","",基本情報入力シート!W75)</f>
        <v/>
      </c>
      <c r="M50" s="547" t="str">
        <f aca="false">IF(基本情報入力シート!X75="","",基本情報入力シート!X75)</f>
        <v/>
      </c>
      <c r="N50" s="549" t="str">
        <f aca="false">IF(基本情報入力シート!Y75="","",基本情報入力シート!Y75)</f>
        <v/>
      </c>
      <c r="O50" s="550"/>
      <c r="P50" s="563"/>
      <c r="Q50" s="552"/>
      <c r="R50" s="552"/>
      <c r="S50" s="553" t="e">
        <f aca="false">IFERROR(ROUNDDOWN(Q50*VLOOKUP(N50,【参考】数式用!$AR$2:$AW$48,MATCH(P50,【参考】数式用!$AT$4:$AW$4)+2,FALSE)*0.5, 0), "")),0))</f>
        <v>#N/A</v>
      </c>
      <c r="T50" s="562"/>
      <c r="U50" s="555" t="e">
        <f aca="false">IFERROR(IF(AG50&lt;&gt;"",Q50*VLOOKUP(N50,【参考】数式用!$AG$2:$AL$48,MATCH(P50,【参考】数式用!$AI$4:$AL$4,0)+2,0), ""), ""))))</f>
        <v>#N/A</v>
      </c>
      <c r="V50" s="554"/>
      <c r="W50" s="556"/>
      <c r="X50" s="556"/>
      <c r="Y50" s="551"/>
      <c r="Z50" s="557"/>
      <c r="AA50" s="558" t="e">
        <f aca="false">IFERROR(IF(Y50="ー", "", ROUNDDOWN(Z50*VLOOKUP(N50,【参考】数式用!$AR$2:$AW$48,MATCH(Y50,【参考】数式用!$AT$4:$AW$4)+2,FALSE)*0.5, 0)), "")),0)))</f>
        <v>#N/A</v>
      </c>
      <c r="AB50" s="559"/>
      <c r="AC50" s="555" t="e">
        <f aca="false">IFERROR(IF(AG50&lt;&gt;"",Z50*VLOOKUP(N50,【参考】数式用!$AG$2:$AL$48,MATCH(Y50,【参考】数式用!$AI$4:$AL$4,0)+2,0), ""), ""))))</f>
        <v>#N/A</v>
      </c>
      <c r="AD50" s="555"/>
      <c r="AE50" s="560"/>
      <c r="AF50" s="561"/>
      <c r="AG50" s="538" t="e">
        <f aca="false">IFERROR(VLOOKUP(O50, 【参考】数式用!$AY$5:$AY$13, 1, FALSE), "")))</f>
        <v>#N/A</v>
      </c>
      <c r="AH50" s="539" t="e">
        <f aca="false">IFERROR(VLOOKUP(N50, 【参考】数式用!$BA$2:$BB$48, 2, FALSE), "")))</f>
        <v>#N/A</v>
      </c>
      <c r="AI50" s="540" t="e">
        <f aca="false">IF(AND(OR(P50="処遇改善加算Ⅰ",P50="処遇改善加算Ⅱ"),AH50="対象"), 1,"")</f>
        <v>#N/A</v>
      </c>
      <c r="AJ50" s="541" t="str">
        <f aca="false">IF(OR(Y50="処遇改善加算Ⅰ",Y50="処遇改善加算Ⅱ"),IF(AND(N50&lt;&gt;"訪問型サービス（総合事業）",N50&lt;&gt;"通所型サービス（総合事業）",N50&lt;&gt;"（介護予防）短期入所生活介護",N50&lt;&gt;"（介護予防）短期入所療養介護（老健）",N50&lt;&gt;"（介護予防）短期入所療養介護 （病院等（老健以外）)",N50&lt;&gt;"（介護予防）短期入所療養介護（医療院）"),1,""),"")</f>
        <v/>
      </c>
      <c r="AK50" s="542"/>
      <c r="AL50" s="542"/>
      <c r="AM50" s="465"/>
      <c r="AN50" s="465"/>
      <c r="AO50" s="465"/>
      <c r="AP50" s="465"/>
      <c r="AQ50" s="465"/>
      <c r="AR50" s="465"/>
      <c r="AS50" s="465"/>
      <c r="AT50" s="465"/>
    </row>
    <row r="51" s="1" customFormat="true" ht="30" hidden="false" customHeight="true" outlineLevel="0" collapsed="false">
      <c r="A51" s="545" t="n">
        <v>38</v>
      </c>
      <c r="B51" s="546" t="str">
        <f aca="false">IF(基本情報入力シート!C76="","",基本情報入力シート!C76)</f>
        <v/>
      </c>
      <c r="C51" s="546"/>
      <c r="D51" s="546"/>
      <c r="E51" s="546"/>
      <c r="F51" s="546"/>
      <c r="G51" s="546"/>
      <c r="H51" s="546"/>
      <c r="I51" s="546"/>
      <c r="J51" s="547" t="str">
        <f aca="false">IF(基本情報入力シート!M76="","",基本情報入力シート!M76)</f>
        <v/>
      </c>
      <c r="K51" s="548" t="str">
        <f aca="false">IF(基本情報入力シート!R76="","",基本情報入力シート!R76)</f>
        <v/>
      </c>
      <c r="L51" s="548" t="str">
        <f aca="false">IF(基本情報入力シート!W76="","",基本情報入力シート!W76)</f>
        <v/>
      </c>
      <c r="M51" s="547" t="str">
        <f aca="false">IF(基本情報入力シート!X76="","",基本情報入力シート!X76)</f>
        <v/>
      </c>
      <c r="N51" s="549" t="str">
        <f aca="false">IF(基本情報入力シート!Y76="","",基本情報入力シート!Y76)</f>
        <v/>
      </c>
      <c r="O51" s="550"/>
      <c r="P51" s="564"/>
      <c r="Q51" s="552"/>
      <c r="R51" s="552"/>
      <c r="S51" s="553" t="e">
        <f aca="false">IFERROR(ROUNDDOWN(Q51*VLOOKUP(N51,【参考】数式用!$AR$2:$AW$48,MATCH(P51,【参考】数式用!$AT$4:$AW$4)+2,FALSE)*0.5, 0), "")),0))</f>
        <v>#N/A</v>
      </c>
      <c r="T51" s="554"/>
      <c r="U51" s="555" t="e">
        <f aca="false">IFERROR(IF(AG51&lt;&gt;"",Q51*VLOOKUP(N51,【参考】数式用!$AG$2:$AL$48,MATCH(P51,【参考】数式用!$AI$4:$AL$4,0)+2,0), ""), ""))))</f>
        <v>#N/A</v>
      </c>
      <c r="V51" s="554"/>
      <c r="W51" s="556"/>
      <c r="X51" s="556"/>
      <c r="Y51" s="551"/>
      <c r="Z51" s="557"/>
      <c r="AA51" s="558" t="e">
        <f aca="false">IFERROR(IF(Y51="ー", "", ROUNDDOWN(Z51*VLOOKUP(N51,【参考】数式用!$AR$2:$AW$48,MATCH(Y51,【参考】数式用!$AT$4:$AW$4)+2,FALSE)*0.5, 0)), "")),0)))</f>
        <v>#N/A</v>
      </c>
      <c r="AB51" s="559"/>
      <c r="AC51" s="555" t="e">
        <f aca="false">IFERROR(IF(AG51&lt;&gt;"",Z51*VLOOKUP(N51,【参考】数式用!$AG$2:$AL$48,MATCH(Y51,【参考】数式用!$AI$4:$AL$4,0)+2,0), ""), ""))))</f>
        <v>#N/A</v>
      </c>
      <c r="AD51" s="555"/>
      <c r="AE51" s="560"/>
      <c r="AF51" s="561"/>
      <c r="AG51" s="538" t="e">
        <f aca="false">IFERROR(VLOOKUP(O51, 【参考】数式用!$AY$5:$AY$13, 1, FALSE), "")))</f>
        <v>#N/A</v>
      </c>
      <c r="AH51" s="539" t="e">
        <f aca="false">IFERROR(VLOOKUP(N51, 【参考】数式用!$BA$2:$BB$48, 2, FALSE), "")))</f>
        <v>#N/A</v>
      </c>
      <c r="AI51" s="540" t="e">
        <f aca="false">IF(AND(OR(P51="処遇改善加算Ⅰ",P51="処遇改善加算Ⅱ"),AH51="対象"), 1,"")</f>
        <v>#N/A</v>
      </c>
      <c r="AJ51" s="541" t="str">
        <f aca="false">IF(OR(Y51="処遇改善加算Ⅰ",Y51="処遇改善加算Ⅱ"),IF(AND(N51&lt;&gt;"訪問型サービス（総合事業）",N51&lt;&gt;"通所型サービス（総合事業）",N51&lt;&gt;"（介護予防）短期入所生活介護",N51&lt;&gt;"（介護予防）短期入所療養介護（老健）",N51&lt;&gt;"（介護予防）短期入所療養介護 （病院等（老健以外）)",N51&lt;&gt;"（介護予防）短期入所療養介護（医療院）"),1,""),"")</f>
        <v/>
      </c>
      <c r="AK51" s="542"/>
      <c r="AL51" s="542"/>
      <c r="AM51" s="465"/>
      <c r="AN51" s="465"/>
      <c r="AO51" s="465"/>
      <c r="AP51" s="465"/>
      <c r="AQ51" s="465"/>
      <c r="AR51" s="465"/>
      <c r="AS51" s="465"/>
      <c r="AT51" s="465"/>
    </row>
    <row r="52" s="1" customFormat="true" ht="30" hidden="false" customHeight="true" outlineLevel="0" collapsed="false">
      <c r="A52" s="545" t="n">
        <v>39</v>
      </c>
      <c r="B52" s="546" t="str">
        <f aca="false">IF(基本情報入力シート!C77="","",基本情報入力シート!C77)</f>
        <v/>
      </c>
      <c r="C52" s="546"/>
      <c r="D52" s="546"/>
      <c r="E52" s="546"/>
      <c r="F52" s="546"/>
      <c r="G52" s="546"/>
      <c r="H52" s="546"/>
      <c r="I52" s="546"/>
      <c r="J52" s="547" t="str">
        <f aca="false">IF(基本情報入力シート!M77="","",基本情報入力シート!M77)</f>
        <v/>
      </c>
      <c r="K52" s="548" t="str">
        <f aca="false">IF(基本情報入力シート!R77="","",基本情報入力シート!R77)</f>
        <v/>
      </c>
      <c r="L52" s="548" t="str">
        <f aca="false">IF(基本情報入力シート!W77="","",基本情報入力シート!W77)</f>
        <v/>
      </c>
      <c r="M52" s="547" t="str">
        <f aca="false">IF(基本情報入力シート!X77="","",基本情報入力シート!X77)</f>
        <v/>
      </c>
      <c r="N52" s="549" t="str">
        <f aca="false">IF(基本情報入力シート!Y77="","",基本情報入力シート!Y77)</f>
        <v/>
      </c>
      <c r="O52" s="550"/>
      <c r="P52" s="564"/>
      <c r="Q52" s="552"/>
      <c r="R52" s="552"/>
      <c r="S52" s="553" t="e">
        <f aca="false">IFERROR(ROUNDDOWN(Q52*VLOOKUP(N52,【参考】数式用!$AR$2:$AW$48,MATCH(P52,【参考】数式用!$AT$4:$AW$4)+2,FALSE)*0.5, 0), "")),0))</f>
        <v>#N/A</v>
      </c>
      <c r="T52" s="554"/>
      <c r="U52" s="555" t="e">
        <f aca="false">IFERROR(IF(AG52&lt;&gt;"",Q52*VLOOKUP(N52,【参考】数式用!$AG$2:$AL$48,MATCH(P52,【参考】数式用!$AI$4:$AL$4,0)+2,0), ""), ""))))</f>
        <v>#N/A</v>
      </c>
      <c r="V52" s="554"/>
      <c r="W52" s="556"/>
      <c r="X52" s="556"/>
      <c r="Y52" s="551"/>
      <c r="Z52" s="557"/>
      <c r="AA52" s="558" t="e">
        <f aca="false">IFERROR(IF(Y52="ー", "", ROUNDDOWN(Z52*VLOOKUP(N52,【参考】数式用!$AR$2:$AW$48,MATCH(Y52,【参考】数式用!$AT$4:$AW$4)+2,FALSE)*0.5, 0)), "")),0)))</f>
        <v>#N/A</v>
      </c>
      <c r="AB52" s="559"/>
      <c r="AC52" s="555" t="e">
        <f aca="false">IFERROR(IF(AG52&lt;&gt;"",Z52*VLOOKUP(N52,【参考】数式用!$AG$2:$AL$48,MATCH(Y52,【参考】数式用!$AI$4:$AL$4,0)+2,0), ""), ""))))</f>
        <v>#N/A</v>
      </c>
      <c r="AD52" s="555"/>
      <c r="AE52" s="560"/>
      <c r="AF52" s="561"/>
      <c r="AG52" s="538" t="e">
        <f aca="false">IFERROR(VLOOKUP(O52, 【参考】数式用!$AY$5:$AY$13, 1, FALSE), "")))</f>
        <v>#N/A</v>
      </c>
      <c r="AH52" s="539" t="e">
        <f aca="false">IFERROR(VLOOKUP(N52, 【参考】数式用!$BA$2:$BB$48, 2, FALSE), "")))</f>
        <v>#N/A</v>
      </c>
      <c r="AI52" s="540" t="e">
        <f aca="false">IF(AND(OR(P52="処遇改善加算Ⅰ",P52="処遇改善加算Ⅱ"),AH52="対象"), 1,"")</f>
        <v>#N/A</v>
      </c>
      <c r="AJ52" s="541" t="str">
        <f aca="false">IF(OR(Y52="処遇改善加算Ⅰ",Y52="処遇改善加算Ⅱ"),IF(AND(N52&lt;&gt;"訪問型サービス（総合事業）",N52&lt;&gt;"通所型サービス（総合事業）",N52&lt;&gt;"（介護予防）短期入所生活介護",N52&lt;&gt;"（介護予防）短期入所療養介護（老健）",N52&lt;&gt;"（介護予防）短期入所療養介護 （病院等（老健以外）)",N52&lt;&gt;"（介護予防）短期入所療養介護（医療院）"),1,""),"")</f>
        <v/>
      </c>
      <c r="AK52" s="542"/>
      <c r="AL52" s="542"/>
      <c r="AM52" s="465"/>
      <c r="AN52" s="465"/>
      <c r="AO52" s="465"/>
      <c r="AP52" s="465"/>
      <c r="AQ52" s="465"/>
      <c r="AR52" s="465"/>
      <c r="AS52" s="465"/>
      <c r="AT52" s="465"/>
    </row>
    <row r="53" s="1" customFormat="true" ht="30" hidden="false" customHeight="true" outlineLevel="0" collapsed="false">
      <c r="A53" s="545" t="n">
        <v>40</v>
      </c>
      <c r="B53" s="546" t="str">
        <f aca="false">IF(基本情報入力シート!C78="","",基本情報入力シート!C78)</f>
        <v/>
      </c>
      <c r="C53" s="546"/>
      <c r="D53" s="546"/>
      <c r="E53" s="546"/>
      <c r="F53" s="546"/>
      <c r="G53" s="546"/>
      <c r="H53" s="546"/>
      <c r="I53" s="546"/>
      <c r="J53" s="547" t="str">
        <f aca="false">IF(基本情報入力シート!M78="","",基本情報入力シート!M78)</f>
        <v/>
      </c>
      <c r="K53" s="548" t="str">
        <f aca="false">IF(基本情報入力シート!R78="","",基本情報入力シート!R78)</f>
        <v/>
      </c>
      <c r="L53" s="548" t="str">
        <f aca="false">IF(基本情報入力シート!W78="","",基本情報入力シート!W78)</f>
        <v/>
      </c>
      <c r="M53" s="547" t="str">
        <f aca="false">IF(基本情報入力シート!X78="","",基本情報入力シート!X78)</f>
        <v/>
      </c>
      <c r="N53" s="549" t="str">
        <f aca="false">IF(基本情報入力シート!Y78="","",基本情報入力シート!Y78)</f>
        <v/>
      </c>
      <c r="O53" s="550"/>
      <c r="P53" s="563"/>
      <c r="Q53" s="552"/>
      <c r="R53" s="552"/>
      <c r="S53" s="553" t="e">
        <f aca="false">IFERROR(ROUNDDOWN(Q53*VLOOKUP(N53,【参考】数式用!$AR$2:$AW$48,MATCH(P53,【参考】数式用!$AT$4:$AW$4)+2,FALSE)*0.5, 0), "")),0))</f>
        <v>#N/A</v>
      </c>
      <c r="T53" s="562"/>
      <c r="U53" s="555" t="e">
        <f aca="false">IFERROR(IF(AG53&lt;&gt;"",Q53*VLOOKUP(N53,【参考】数式用!$AG$2:$AL$48,MATCH(P53,【参考】数式用!$AI$4:$AL$4,0)+2,0), ""), ""))))</f>
        <v>#N/A</v>
      </c>
      <c r="V53" s="554"/>
      <c r="W53" s="556"/>
      <c r="X53" s="556"/>
      <c r="Y53" s="551"/>
      <c r="Z53" s="557"/>
      <c r="AA53" s="558" t="e">
        <f aca="false">IFERROR(IF(Y53="ー", "", ROUNDDOWN(Z53*VLOOKUP(N53,【参考】数式用!$AR$2:$AW$48,MATCH(Y53,【参考】数式用!$AT$4:$AW$4)+2,FALSE)*0.5, 0)), "")),0)))</f>
        <v>#N/A</v>
      </c>
      <c r="AB53" s="559"/>
      <c r="AC53" s="555" t="e">
        <f aca="false">IFERROR(IF(AG53&lt;&gt;"",Z53*VLOOKUP(N53,【参考】数式用!$AG$2:$AL$48,MATCH(Y53,【参考】数式用!$AI$4:$AL$4,0)+2,0), ""), ""))))</f>
        <v>#N/A</v>
      </c>
      <c r="AD53" s="555"/>
      <c r="AE53" s="560"/>
      <c r="AF53" s="561"/>
      <c r="AG53" s="538" t="e">
        <f aca="false">IFERROR(VLOOKUP(O53, 【参考】数式用!$AY$5:$AY$13, 1, FALSE), "")))</f>
        <v>#N/A</v>
      </c>
      <c r="AH53" s="539" t="e">
        <f aca="false">IFERROR(VLOOKUP(N53, 【参考】数式用!$BA$2:$BB$48, 2, FALSE), "")))</f>
        <v>#N/A</v>
      </c>
      <c r="AI53" s="540" t="e">
        <f aca="false">IF(AND(OR(P53="処遇改善加算Ⅰ",P53="処遇改善加算Ⅱ"),AH53="対象"), 1,"")</f>
        <v>#N/A</v>
      </c>
      <c r="AJ53" s="541" t="str">
        <f aca="false">IF(OR(Y53="処遇改善加算Ⅰ",Y53="処遇改善加算Ⅱ"),IF(AND(N53&lt;&gt;"訪問型サービス（総合事業）",N53&lt;&gt;"通所型サービス（総合事業）",N53&lt;&gt;"（介護予防）短期入所生活介護",N53&lt;&gt;"（介護予防）短期入所療養介護（老健）",N53&lt;&gt;"（介護予防）短期入所療養介護 （病院等（老健以外）)",N53&lt;&gt;"（介護予防）短期入所療養介護（医療院）"),1,""),"")</f>
        <v/>
      </c>
      <c r="AK53" s="542"/>
      <c r="AL53" s="542"/>
      <c r="AM53" s="465"/>
      <c r="AN53" s="465"/>
      <c r="AO53" s="465"/>
      <c r="AP53" s="465"/>
      <c r="AQ53" s="465"/>
      <c r="AR53" s="465"/>
      <c r="AS53" s="465"/>
      <c r="AT53" s="465"/>
    </row>
    <row r="54" s="1" customFormat="true" ht="30" hidden="false" customHeight="true" outlineLevel="0" collapsed="false">
      <c r="A54" s="545" t="n">
        <v>41</v>
      </c>
      <c r="B54" s="546" t="str">
        <f aca="false">IF(基本情報入力シート!C79="","",基本情報入力シート!C79)</f>
        <v/>
      </c>
      <c r="C54" s="546"/>
      <c r="D54" s="546"/>
      <c r="E54" s="546"/>
      <c r="F54" s="546"/>
      <c r="G54" s="546"/>
      <c r="H54" s="546"/>
      <c r="I54" s="546"/>
      <c r="J54" s="547" t="str">
        <f aca="false">IF(基本情報入力シート!M79="","",基本情報入力シート!M79)</f>
        <v/>
      </c>
      <c r="K54" s="548" t="str">
        <f aca="false">IF(基本情報入力シート!R79="","",基本情報入力シート!R79)</f>
        <v/>
      </c>
      <c r="L54" s="548" t="str">
        <f aca="false">IF(基本情報入力シート!W79="","",基本情報入力シート!W79)</f>
        <v/>
      </c>
      <c r="M54" s="547" t="str">
        <f aca="false">IF(基本情報入力シート!X79="","",基本情報入力シート!X79)</f>
        <v/>
      </c>
      <c r="N54" s="549" t="str">
        <f aca="false">IF(基本情報入力シート!Y79="","",基本情報入力シート!Y79)</f>
        <v/>
      </c>
      <c r="O54" s="550"/>
      <c r="P54" s="563"/>
      <c r="Q54" s="552"/>
      <c r="R54" s="552"/>
      <c r="S54" s="553" t="e">
        <f aca="false">IFERROR(ROUNDDOWN(Q54*VLOOKUP(N54,【参考】数式用!$AR$2:$AW$48,MATCH(P54,【参考】数式用!$AT$4:$AW$4)+2,FALSE)*0.5, 0), "")),0))</f>
        <v>#N/A</v>
      </c>
      <c r="T54" s="554"/>
      <c r="U54" s="555" t="e">
        <f aca="false">IFERROR(IF(AG54&lt;&gt;"",Q54*VLOOKUP(N54,【参考】数式用!$AG$2:$AL$48,MATCH(P54,【参考】数式用!$AI$4:$AL$4,0)+2,0), ""), ""))))</f>
        <v>#N/A</v>
      </c>
      <c r="V54" s="554"/>
      <c r="W54" s="556"/>
      <c r="X54" s="556"/>
      <c r="Y54" s="551"/>
      <c r="Z54" s="557"/>
      <c r="AA54" s="558" t="e">
        <f aca="false">IFERROR(IF(Y54="ー", "", ROUNDDOWN(Z54*VLOOKUP(N54,【参考】数式用!$AR$2:$AW$48,MATCH(Y54,【参考】数式用!$AT$4:$AW$4)+2,FALSE)*0.5, 0)), "")),0)))</f>
        <v>#N/A</v>
      </c>
      <c r="AB54" s="559"/>
      <c r="AC54" s="555" t="e">
        <f aca="false">IFERROR(IF(AG54&lt;&gt;"",Z54*VLOOKUP(N54,【参考】数式用!$AG$2:$AL$48,MATCH(Y54,【参考】数式用!$AI$4:$AL$4,0)+2,0), ""), ""))))</f>
        <v>#N/A</v>
      </c>
      <c r="AD54" s="555"/>
      <c r="AE54" s="560"/>
      <c r="AF54" s="561"/>
      <c r="AG54" s="538" t="e">
        <f aca="false">IFERROR(VLOOKUP(O54, 【参考】数式用!$AY$5:$AY$13, 1, FALSE), "")))</f>
        <v>#N/A</v>
      </c>
      <c r="AH54" s="539" t="e">
        <f aca="false">IFERROR(VLOOKUP(N54, 【参考】数式用!$BA$2:$BB$48, 2, FALSE), "")))</f>
        <v>#N/A</v>
      </c>
      <c r="AI54" s="540" t="e">
        <f aca="false">IF(AND(OR(P54="処遇改善加算Ⅰ",P54="処遇改善加算Ⅱ"),AH54="対象"), 1,"")</f>
        <v>#N/A</v>
      </c>
      <c r="AJ54" s="541" t="str">
        <f aca="false">IF(OR(Y54="処遇改善加算Ⅰ",Y54="処遇改善加算Ⅱ"),IF(AND(N54&lt;&gt;"訪問型サービス（総合事業）",N54&lt;&gt;"通所型サービス（総合事業）",N54&lt;&gt;"（介護予防）短期入所生活介護",N54&lt;&gt;"（介護予防）短期入所療養介護（老健）",N54&lt;&gt;"（介護予防）短期入所療養介護 （病院等（老健以外）)",N54&lt;&gt;"（介護予防）短期入所療養介護（医療院）"),1,""),"")</f>
        <v/>
      </c>
      <c r="AK54" s="542"/>
      <c r="AL54" s="542"/>
      <c r="AM54" s="465"/>
      <c r="AN54" s="465"/>
      <c r="AO54" s="465"/>
      <c r="AP54" s="465"/>
      <c r="AQ54" s="465"/>
      <c r="AR54" s="465"/>
      <c r="AS54" s="465"/>
      <c r="AT54" s="465"/>
    </row>
    <row r="55" s="1" customFormat="true" ht="30" hidden="false" customHeight="true" outlineLevel="0" collapsed="false">
      <c r="A55" s="545" t="n">
        <v>42</v>
      </c>
      <c r="B55" s="546" t="str">
        <f aca="false">IF(基本情報入力シート!C80="","",基本情報入力シート!C80)</f>
        <v/>
      </c>
      <c r="C55" s="546"/>
      <c r="D55" s="546"/>
      <c r="E55" s="546"/>
      <c r="F55" s="546"/>
      <c r="G55" s="546"/>
      <c r="H55" s="546"/>
      <c r="I55" s="546"/>
      <c r="J55" s="547" t="str">
        <f aca="false">IF(基本情報入力シート!M80="","",基本情報入力シート!M80)</f>
        <v/>
      </c>
      <c r="K55" s="548" t="str">
        <f aca="false">IF(基本情報入力シート!R80="","",基本情報入力シート!R80)</f>
        <v/>
      </c>
      <c r="L55" s="548" t="str">
        <f aca="false">IF(基本情報入力シート!W80="","",基本情報入力シート!W80)</f>
        <v/>
      </c>
      <c r="M55" s="547" t="str">
        <f aca="false">IF(基本情報入力シート!X80="","",基本情報入力シート!X80)</f>
        <v/>
      </c>
      <c r="N55" s="549" t="str">
        <f aca="false">IF(基本情報入力シート!Y80="","",基本情報入力シート!Y80)</f>
        <v/>
      </c>
      <c r="O55" s="550"/>
      <c r="P55" s="564"/>
      <c r="Q55" s="552"/>
      <c r="R55" s="552"/>
      <c r="S55" s="553" t="e">
        <f aca="false">IFERROR(ROUNDDOWN(Q55*VLOOKUP(N55,【参考】数式用!$AR$2:$AW$48,MATCH(P55,【参考】数式用!$AT$4:$AW$4)+2,FALSE)*0.5, 0), "")),0))</f>
        <v>#N/A</v>
      </c>
      <c r="T55" s="554"/>
      <c r="U55" s="555" t="e">
        <f aca="false">IFERROR(IF(AG55&lt;&gt;"",Q55*VLOOKUP(N55,【参考】数式用!$AG$2:$AL$48,MATCH(P55,【参考】数式用!$AI$4:$AL$4,0)+2,0), ""), ""))))</f>
        <v>#N/A</v>
      </c>
      <c r="V55" s="554"/>
      <c r="W55" s="556"/>
      <c r="X55" s="556"/>
      <c r="Y55" s="551"/>
      <c r="Z55" s="557"/>
      <c r="AA55" s="558" t="e">
        <f aca="false">IFERROR(IF(Y55="ー", "", ROUNDDOWN(Z55*VLOOKUP(N55,【参考】数式用!$AR$2:$AW$48,MATCH(Y55,【参考】数式用!$AT$4:$AW$4)+2,FALSE)*0.5, 0)), "")),0)))</f>
        <v>#N/A</v>
      </c>
      <c r="AB55" s="559"/>
      <c r="AC55" s="555" t="e">
        <f aca="false">IFERROR(IF(AG55&lt;&gt;"",Z55*VLOOKUP(N55,【参考】数式用!$AG$2:$AL$48,MATCH(Y55,【参考】数式用!$AI$4:$AL$4,0)+2,0), ""), ""))))</f>
        <v>#N/A</v>
      </c>
      <c r="AD55" s="555"/>
      <c r="AE55" s="560"/>
      <c r="AF55" s="561"/>
      <c r="AG55" s="538" t="e">
        <f aca="false">IFERROR(VLOOKUP(O55, 【参考】数式用!$AY$5:$AY$13, 1, FALSE), "")))</f>
        <v>#N/A</v>
      </c>
      <c r="AH55" s="539" t="e">
        <f aca="false">IFERROR(VLOOKUP(N55, 【参考】数式用!$BA$2:$BB$48, 2, FALSE), "")))</f>
        <v>#N/A</v>
      </c>
      <c r="AI55" s="540" t="e">
        <f aca="false">IF(AND(OR(P55="処遇改善加算Ⅰ",P55="処遇改善加算Ⅱ"),AH55="対象"), 1,"")</f>
        <v>#N/A</v>
      </c>
      <c r="AJ55" s="541" t="str">
        <f aca="false">IF(OR(Y55="処遇改善加算Ⅰ",Y55="処遇改善加算Ⅱ"),IF(AND(N55&lt;&gt;"訪問型サービス（総合事業）",N55&lt;&gt;"通所型サービス（総合事業）",N55&lt;&gt;"（介護予防）短期入所生活介護",N55&lt;&gt;"（介護予防）短期入所療養介護（老健）",N55&lt;&gt;"（介護予防）短期入所療養介護 （病院等（老健以外）)",N55&lt;&gt;"（介護予防）短期入所療養介護（医療院）"),1,""),"")</f>
        <v/>
      </c>
      <c r="AK55" s="542"/>
      <c r="AL55" s="542"/>
      <c r="AM55" s="465"/>
      <c r="AN55" s="465"/>
      <c r="AO55" s="465"/>
      <c r="AP55" s="465"/>
      <c r="AQ55" s="465"/>
      <c r="AR55" s="465"/>
      <c r="AS55" s="465"/>
      <c r="AT55" s="465"/>
    </row>
    <row r="56" s="1" customFormat="true" ht="30" hidden="false" customHeight="true" outlineLevel="0" collapsed="false">
      <c r="A56" s="545" t="n">
        <v>43</v>
      </c>
      <c r="B56" s="546" t="str">
        <f aca="false">IF(基本情報入力シート!C81="","",基本情報入力シート!C81)</f>
        <v/>
      </c>
      <c r="C56" s="546"/>
      <c r="D56" s="546"/>
      <c r="E56" s="546"/>
      <c r="F56" s="546"/>
      <c r="G56" s="546"/>
      <c r="H56" s="546"/>
      <c r="I56" s="546"/>
      <c r="J56" s="547" t="str">
        <f aca="false">IF(基本情報入力シート!M81="","",基本情報入力シート!M81)</f>
        <v/>
      </c>
      <c r="K56" s="548" t="str">
        <f aca="false">IF(基本情報入力シート!R81="","",基本情報入力シート!R81)</f>
        <v/>
      </c>
      <c r="L56" s="548" t="str">
        <f aca="false">IF(基本情報入力シート!W81="","",基本情報入力シート!W81)</f>
        <v/>
      </c>
      <c r="M56" s="547" t="str">
        <f aca="false">IF(基本情報入力シート!X81="","",基本情報入力シート!X81)</f>
        <v/>
      </c>
      <c r="N56" s="549" t="str">
        <f aca="false">IF(基本情報入力シート!Y81="","",基本情報入力シート!Y81)</f>
        <v/>
      </c>
      <c r="O56" s="550"/>
      <c r="P56" s="564"/>
      <c r="Q56" s="552"/>
      <c r="R56" s="552"/>
      <c r="S56" s="553" t="e">
        <f aca="false">IFERROR(ROUNDDOWN(Q56*VLOOKUP(N56,【参考】数式用!$AR$2:$AW$48,MATCH(P56,【参考】数式用!$AT$4:$AW$4)+2,FALSE)*0.5, 0), "")),0))</f>
        <v>#N/A</v>
      </c>
      <c r="T56" s="562"/>
      <c r="U56" s="555" t="e">
        <f aca="false">IFERROR(IF(AG56&lt;&gt;"",Q56*VLOOKUP(N56,【参考】数式用!$AG$2:$AL$48,MATCH(P56,【参考】数式用!$AI$4:$AL$4,0)+2,0), ""), ""))))</f>
        <v>#N/A</v>
      </c>
      <c r="V56" s="554"/>
      <c r="W56" s="556"/>
      <c r="X56" s="556"/>
      <c r="Y56" s="551"/>
      <c r="Z56" s="557"/>
      <c r="AA56" s="558" t="e">
        <f aca="false">IFERROR(IF(Y56="ー", "", ROUNDDOWN(Z56*VLOOKUP(N56,【参考】数式用!$AR$2:$AW$48,MATCH(Y56,【参考】数式用!$AT$4:$AW$4)+2,FALSE)*0.5, 0)), "")),0)))</f>
        <v>#N/A</v>
      </c>
      <c r="AB56" s="559"/>
      <c r="AC56" s="555" t="e">
        <f aca="false">IFERROR(IF(AG56&lt;&gt;"",Z56*VLOOKUP(N56,【参考】数式用!$AG$2:$AL$48,MATCH(Y56,【参考】数式用!$AI$4:$AL$4,0)+2,0), ""), ""))))</f>
        <v>#N/A</v>
      </c>
      <c r="AD56" s="555"/>
      <c r="AE56" s="560"/>
      <c r="AF56" s="561"/>
      <c r="AG56" s="538" t="e">
        <f aca="false">IFERROR(VLOOKUP(O56, 【参考】数式用!$AY$5:$AY$13, 1, FALSE), "")))</f>
        <v>#N/A</v>
      </c>
      <c r="AH56" s="539" t="e">
        <f aca="false">IFERROR(VLOOKUP(N56, 【参考】数式用!$BA$2:$BB$48, 2, FALSE), "")))</f>
        <v>#N/A</v>
      </c>
      <c r="AI56" s="540" t="e">
        <f aca="false">IF(AND(OR(P56="処遇改善加算Ⅰ",P56="処遇改善加算Ⅱ"),AH56="対象"), 1,"")</f>
        <v>#N/A</v>
      </c>
      <c r="AJ56" s="541" t="str">
        <f aca="false">IF(OR(Y56="処遇改善加算Ⅰ",Y56="処遇改善加算Ⅱ"),IF(AND(N56&lt;&gt;"訪問型サービス（総合事業）",N56&lt;&gt;"通所型サービス（総合事業）",N56&lt;&gt;"（介護予防）短期入所生活介護",N56&lt;&gt;"（介護予防）短期入所療養介護（老健）",N56&lt;&gt;"（介護予防）短期入所療養介護 （病院等（老健以外）)",N56&lt;&gt;"（介護予防）短期入所療養介護（医療院）"),1,""),"")</f>
        <v/>
      </c>
      <c r="AK56" s="542"/>
      <c r="AL56" s="542"/>
      <c r="AM56" s="465"/>
      <c r="AN56" s="465"/>
      <c r="AO56" s="465"/>
      <c r="AP56" s="465"/>
      <c r="AQ56" s="465"/>
      <c r="AR56" s="465"/>
      <c r="AS56" s="465"/>
      <c r="AT56" s="465"/>
    </row>
    <row r="57" s="1" customFormat="true" ht="30" hidden="false" customHeight="true" outlineLevel="0" collapsed="false">
      <c r="A57" s="545" t="n">
        <v>44</v>
      </c>
      <c r="B57" s="546" t="str">
        <f aca="false">IF(基本情報入力シート!C82="","",基本情報入力シート!C82)</f>
        <v/>
      </c>
      <c r="C57" s="546"/>
      <c r="D57" s="546"/>
      <c r="E57" s="546"/>
      <c r="F57" s="546"/>
      <c r="G57" s="546"/>
      <c r="H57" s="546"/>
      <c r="I57" s="546"/>
      <c r="J57" s="547" t="str">
        <f aca="false">IF(基本情報入力シート!M82="","",基本情報入力シート!M82)</f>
        <v/>
      </c>
      <c r="K57" s="548" t="str">
        <f aca="false">IF(基本情報入力シート!R82="","",基本情報入力シート!R82)</f>
        <v/>
      </c>
      <c r="L57" s="548" t="str">
        <f aca="false">IF(基本情報入力シート!W82="","",基本情報入力シート!W82)</f>
        <v/>
      </c>
      <c r="M57" s="547" t="str">
        <f aca="false">IF(基本情報入力シート!X82="","",基本情報入力シート!X82)</f>
        <v/>
      </c>
      <c r="N57" s="549" t="str">
        <f aca="false">IF(基本情報入力シート!Y82="","",基本情報入力シート!Y82)</f>
        <v/>
      </c>
      <c r="O57" s="550"/>
      <c r="P57" s="563"/>
      <c r="Q57" s="552"/>
      <c r="R57" s="552"/>
      <c r="S57" s="553" t="e">
        <f aca="false">IFERROR(ROUNDDOWN(Q57*VLOOKUP(N57,【参考】数式用!$AR$2:$AW$48,MATCH(P57,【参考】数式用!$AT$4:$AW$4)+2,FALSE)*0.5, 0), "")),0))</f>
        <v>#N/A</v>
      </c>
      <c r="T57" s="554"/>
      <c r="U57" s="555" t="e">
        <f aca="false">IFERROR(IF(AG57&lt;&gt;"",Q57*VLOOKUP(N57,【参考】数式用!$AG$2:$AL$48,MATCH(P57,【参考】数式用!$AI$4:$AL$4,0)+2,0), ""), ""))))</f>
        <v>#N/A</v>
      </c>
      <c r="V57" s="554"/>
      <c r="W57" s="556"/>
      <c r="X57" s="556"/>
      <c r="Y57" s="551"/>
      <c r="Z57" s="557"/>
      <c r="AA57" s="558" t="e">
        <f aca="false">IFERROR(IF(Y57="ー", "", ROUNDDOWN(Z57*VLOOKUP(N57,【参考】数式用!$AR$2:$AW$48,MATCH(Y57,【参考】数式用!$AT$4:$AW$4)+2,FALSE)*0.5, 0)), "")),0)))</f>
        <v>#N/A</v>
      </c>
      <c r="AB57" s="559"/>
      <c r="AC57" s="555" t="e">
        <f aca="false">IFERROR(IF(AG57&lt;&gt;"",Z57*VLOOKUP(N57,【参考】数式用!$AG$2:$AL$48,MATCH(Y57,【参考】数式用!$AI$4:$AL$4,0)+2,0), ""), ""))))</f>
        <v>#N/A</v>
      </c>
      <c r="AD57" s="555"/>
      <c r="AE57" s="560"/>
      <c r="AF57" s="561"/>
      <c r="AG57" s="538" t="e">
        <f aca="false">IFERROR(VLOOKUP(O57, 【参考】数式用!$AY$5:$AY$13, 1, FALSE), "")))</f>
        <v>#N/A</v>
      </c>
      <c r="AH57" s="539" t="e">
        <f aca="false">IFERROR(VLOOKUP(N57, 【参考】数式用!$BA$2:$BB$48, 2, FALSE), "")))</f>
        <v>#N/A</v>
      </c>
      <c r="AI57" s="540" t="e">
        <f aca="false">IF(AND(OR(P57="処遇改善加算Ⅰ",P57="処遇改善加算Ⅱ"),AH57="対象"), 1,"")</f>
        <v>#N/A</v>
      </c>
      <c r="AJ57" s="541" t="str">
        <f aca="false">IF(OR(Y57="処遇改善加算Ⅰ",Y57="処遇改善加算Ⅱ"),IF(AND(N57&lt;&gt;"訪問型サービス（総合事業）",N57&lt;&gt;"通所型サービス（総合事業）",N57&lt;&gt;"（介護予防）短期入所生活介護",N57&lt;&gt;"（介護予防）短期入所療養介護（老健）",N57&lt;&gt;"（介護予防）短期入所療養介護 （病院等（老健以外）)",N57&lt;&gt;"（介護予防）短期入所療養介護（医療院）"),1,""),"")</f>
        <v/>
      </c>
      <c r="AK57" s="542"/>
      <c r="AL57" s="542"/>
      <c r="AM57" s="465"/>
      <c r="AN57" s="465"/>
      <c r="AO57" s="465"/>
      <c r="AP57" s="465"/>
      <c r="AQ57" s="465"/>
      <c r="AR57" s="465"/>
      <c r="AS57" s="465"/>
      <c r="AT57" s="465"/>
    </row>
    <row r="58" s="1" customFormat="true" ht="30" hidden="false" customHeight="true" outlineLevel="0" collapsed="false">
      <c r="A58" s="545" t="n">
        <v>45</v>
      </c>
      <c r="B58" s="546" t="str">
        <f aca="false">IF(基本情報入力シート!C83="","",基本情報入力シート!C83)</f>
        <v/>
      </c>
      <c r="C58" s="546"/>
      <c r="D58" s="546"/>
      <c r="E58" s="546"/>
      <c r="F58" s="546"/>
      <c r="G58" s="546"/>
      <c r="H58" s="546"/>
      <c r="I58" s="546"/>
      <c r="J58" s="547" t="str">
        <f aca="false">IF(基本情報入力シート!M83="","",基本情報入力シート!M83)</f>
        <v/>
      </c>
      <c r="K58" s="548" t="str">
        <f aca="false">IF(基本情報入力シート!R83="","",基本情報入力シート!R83)</f>
        <v/>
      </c>
      <c r="L58" s="548" t="str">
        <f aca="false">IF(基本情報入力シート!W83="","",基本情報入力シート!W83)</f>
        <v/>
      </c>
      <c r="M58" s="547" t="str">
        <f aca="false">IF(基本情報入力シート!X83="","",基本情報入力シート!X83)</f>
        <v/>
      </c>
      <c r="N58" s="549" t="str">
        <f aca="false">IF(基本情報入力シート!Y83="","",基本情報入力シート!Y83)</f>
        <v/>
      </c>
      <c r="O58" s="550"/>
      <c r="P58" s="564"/>
      <c r="Q58" s="552"/>
      <c r="R58" s="552"/>
      <c r="S58" s="553" t="e">
        <f aca="false">IFERROR(ROUNDDOWN(Q58*VLOOKUP(N58,【参考】数式用!$AR$2:$AW$48,MATCH(P58,【参考】数式用!$AT$4:$AW$4)+2,FALSE)*0.5, 0), "")),0))</f>
        <v>#N/A</v>
      </c>
      <c r="T58" s="554"/>
      <c r="U58" s="555" t="e">
        <f aca="false">IFERROR(IF(AG58&lt;&gt;"",Q58*VLOOKUP(N58,【参考】数式用!$AG$2:$AL$48,MATCH(P58,【参考】数式用!$AI$4:$AL$4,0)+2,0), ""), ""))))</f>
        <v>#N/A</v>
      </c>
      <c r="V58" s="554"/>
      <c r="W58" s="556"/>
      <c r="X58" s="556"/>
      <c r="Y58" s="551"/>
      <c r="Z58" s="557"/>
      <c r="AA58" s="558" t="e">
        <f aca="false">IFERROR(IF(Y58="ー", "", ROUNDDOWN(Z58*VLOOKUP(N58,【参考】数式用!$AR$2:$AW$48,MATCH(Y58,【参考】数式用!$AT$4:$AW$4)+2,FALSE)*0.5, 0)), "")),0)))</f>
        <v>#N/A</v>
      </c>
      <c r="AB58" s="559"/>
      <c r="AC58" s="555" t="e">
        <f aca="false">IFERROR(IF(AG58&lt;&gt;"",Z58*VLOOKUP(N58,【参考】数式用!$AG$2:$AL$48,MATCH(Y58,【参考】数式用!$AI$4:$AL$4,0)+2,0), ""), ""))))</f>
        <v>#N/A</v>
      </c>
      <c r="AD58" s="555"/>
      <c r="AE58" s="560"/>
      <c r="AF58" s="561"/>
      <c r="AG58" s="538" t="e">
        <f aca="false">IFERROR(VLOOKUP(O58, 【参考】数式用!$AY$5:$AY$13, 1, FALSE), "")))</f>
        <v>#N/A</v>
      </c>
      <c r="AH58" s="539" t="e">
        <f aca="false">IFERROR(VLOOKUP(N58, 【参考】数式用!$BA$2:$BB$48, 2, FALSE), "")))</f>
        <v>#N/A</v>
      </c>
      <c r="AI58" s="540" t="e">
        <f aca="false">IF(AND(OR(P58="処遇改善加算Ⅰ",P58="処遇改善加算Ⅱ"),AH58="対象"), 1,"")</f>
        <v>#N/A</v>
      </c>
      <c r="AJ58" s="541" t="str">
        <f aca="false">IF(OR(Y58="処遇改善加算Ⅰ",Y58="処遇改善加算Ⅱ"),IF(AND(N58&lt;&gt;"訪問型サービス（総合事業）",N58&lt;&gt;"通所型サービス（総合事業）",N58&lt;&gt;"（介護予防）短期入所生活介護",N58&lt;&gt;"（介護予防）短期入所療養介護（老健）",N58&lt;&gt;"（介護予防）短期入所療養介護 （病院等（老健以外）)",N58&lt;&gt;"（介護予防）短期入所療養介護（医療院）"),1,""),"")</f>
        <v/>
      </c>
      <c r="AK58" s="542"/>
      <c r="AL58" s="542"/>
      <c r="AM58" s="465"/>
      <c r="AN58" s="465"/>
      <c r="AO58" s="465"/>
      <c r="AP58" s="465"/>
      <c r="AQ58" s="465"/>
      <c r="AR58" s="465"/>
      <c r="AS58" s="465"/>
      <c r="AT58" s="465"/>
    </row>
    <row r="59" s="1" customFormat="true" ht="30" hidden="false" customHeight="true" outlineLevel="0" collapsed="false">
      <c r="A59" s="545" t="n">
        <v>46</v>
      </c>
      <c r="B59" s="546" t="str">
        <f aca="false">IF(基本情報入力シート!C84="","",基本情報入力シート!C84)</f>
        <v/>
      </c>
      <c r="C59" s="546"/>
      <c r="D59" s="546"/>
      <c r="E59" s="546"/>
      <c r="F59" s="546"/>
      <c r="G59" s="546"/>
      <c r="H59" s="546"/>
      <c r="I59" s="546"/>
      <c r="J59" s="547" t="str">
        <f aca="false">IF(基本情報入力シート!M84="","",基本情報入力シート!M84)</f>
        <v/>
      </c>
      <c r="K59" s="548" t="str">
        <f aca="false">IF(基本情報入力シート!R84="","",基本情報入力シート!R84)</f>
        <v/>
      </c>
      <c r="L59" s="548" t="str">
        <f aca="false">IF(基本情報入力シート!W84="","",基本情報入力シート!W84)</f>
        <v/>
      </c>
      <c r="M59" s="547" t="str">
        <f aca="false">IF(基本情報入力シート!X84="","",基本情報入力シート!X84)</f>
        <v/>
      </c>
      <c r="N59" s="549" t="str">
        <f aca="false">IF(基本情報入力シート!Y84="","",基本情報入力シート!Y84)</f>
        <v/>
      </c>
      <c r="O59" s="550"/>
      <c r="P59" s="564"/>
      <c r="Q59" s="552"/>
      <c r="R59" s="552"/>
      <c r="S59" s="553" t="e">
        <f aca="false">IFERROR(ROUNDDOWN(Q59*VLOOKUP(N59,【参考】数式用!$AR$2:$AW$48,MATCH(P59,【参考】数式用!$AT$4:$AW$4)+2,FALSE)*0.5, 0), "")),0))</f>
        <v>#N/A</v>
      </c>
      <c r="T59" s="562"/>
      <c r="U59" s="555" t="e">
        <f aca="false">IFERROR(IF(AG59&lt;&gt;"",Q59*VLOOKUP(N59,【参考】数式用!$AG$2:$AL$48,MATCH(P59,【参考】数式用!$AI$4:$AL$4,0)+2,0), ""), ""))))</f>
        <v>#N/A</v>
      </c>
      <c r="V59" s="554"/>
      <c r="W59" s="556"/>
      <c r="X59" s="556"/>
      <c r="Y59" s="551"/>
      <c r="Z59" s="557"/>
      <c r="AA59" s="558" t="e">
        <f aca="false">IFERROR(IF(Y59="ー", "", ROUNDDOWN(Z59*VLOOKUP(N59,【参考】数式用!$AR$2:$AW$48,MATCH(Y59,【参考】数式用!$AT$4:$AW$4)+2,FALSE)*0.5, 0)), "")),0)))</f>
        <v>#N/A</v>
      </c>
      <c r="AB59" s="559"/>
      <c r="AC59" s="555" t="e">
        <f aca="false">IFERROR(IF(AG59&lt;&gt;"",Z59*VLOOKUP(N59,【参考】数式用!$AG$2:$AL$48,MATCH(Y59,【参考】数式用!$AI$4:$AL$4,0)+2,0), ""), ""))))</f>
        <v>#N/A</v>
      </c>
      <c r="AD59" s="555"/>
      <c r="AE59" s="560"/>
      <c r="AF59" s="561"/>
      <c r="AG59" s="538" t="e">
        <f aca="false">IFERROR(VLOOKUP(O59, 【参考】数式用!$AY$5:$AY$13, 1, FALSE), "")))</f>
        <v>#N/A</v>
      </c>
      <c r="AH59" s="539" t="e">
        <f aca="false">IFERROR(VLOOKUP(N59, 【参考】数式用!$BA$2:$BB$48, 2, FALSE), "")))</f>
        <v>#N/A</v>
      </c>
      <c r="AI59" s="540" t="e">
        <f aca="false">IF(AND(OR(P59="処遇改善加算Ⅰ",P59="処遇改善加算Ⅱ"),AH59="対象"), 1,"")</f>
        <v>#N/A</v>
      </c>
      <c r="AJ59" s="541" t="str">
        <f aca="false">IF(OR(Y59="処遇改善加算Ⅰ",Y59="処遇改善加算Ⅱ"),IF(AND(N59&lt;&gt;"訪問型サービス（総合事業）",N59&lt;&gt;"通所型サービス（総合事業）",N59&lt;&gt;"（介護予防）短期入所生活介護",N59&lt;&gt;"（介護予防）短期入所療養介護（老健）",N59&lt;&gt;"（介護予防）短期入所療養介護 （病院等（老健以外）)",N59&lt;&gt;"（介護予防）短期入所療養介護（医療院）"),1,""),"")</f>
        <v/>
      </c>
      <c r="AK59" s="542"/>
      <c r="AL59" s="542"/>
      <c r="AM59" s="465"/>
      <c r="AN59" s="465"/>
      <c r="AO59" s="465"/>
      <c r="AP59" s="465"/>
      <c r="AQ59" s="465"/>
      <c r="AR59" s="465"/>
      <c r="AS59" s="465"/>
      <c r="AT59" s="465"/>
    </row>
    <row r="60" s="1" customFormat="true" ht="30" hidden="false" customHeight="true" outlineLevel="0" collapsed="false">
      <c r="A60" s="545" t="n">
        <v>47</v>
      </c>
      <c r="B60" s="546" t="str">
        <f aca="false">IF(基本情報入力シート!C85="","",基本情報入力シート!C85)</f>
        <v/>
      </c>
      <c r="C60" s="546"/>
      <c r="D60" s="546"/>
      <c r="E60" s="546"/>
      <c r="F60" s="546"/>
      <c r="G60" s="546"/>
      <c r="H60" s="546"/>
      <c r="I60" s="546"/>
      <c r="J60" s="547" t="str">
        <f aca="false">IF(基本情報入力シート!M85="","",基本情報入力シート!M85)</f>
        <v/>
      </c>
      <c r="K60" s="548" t="str">
        <f aca="false">IF(基本情報入力シート!R85="","",基本情報入力シート!R85)</f>
        <v/>
      </c>
      <c r="L60" s="548" t="str">
        <f aca="false">IF(基本情報入力シート!W85="","",基本情報入力シート!W85)</f>
        <v/>
      </c>
      <c r="M60" s="547" t="str">
        <f aca="false">IF(基本情報入力シート!X85="","",基本情報入力シート!X85)</f>
        <v/>
      </c>
      <c r="N60" s="549" t="str">
        <f aca="false">IF(基本情報入力シート!Y85="","",基本情報入力シート!Y85)</f>
        <v/>
      </c>
      <c r="O60" s="550"/>
      <c r="P60" s="564"/>
      <c r="Q60" s="552"/>
      <c r="R60" s="552"/>
      <c r="S60" s="553" t="e">
        <f aca="false">IFERROR(ROUNDDOWN(Q60*VLOOKUP(N60,【参考】数式用!$AR$2:$AW$48,MATCH(P60,【参考】数式用!$AT$4:$AW$4)+2,FALSE)*0.5, 0), "")),0))</f>
        <v>#N/A</v>
      </c>
      <c r="T60" s="554"/>
      <c r="U60" s="555" t="e">
        <f aca="false">IFERROR(IF(AG60&lt;&gt;"",Q60*VLOOKUP(N60,【参考】数式用!$AG$2:$AL$48,MATCH(P60,【参考】数式用!$AI$4:$AL$4,0)+2,0), ""), ""))))</f>
        <v>#N/A</v>
      </c>
      <c r="V60" s="554"/>
      <c r="W60" s="556"/>
      <c r="X60" s="556"/>
      <c r="Y60" s="551"/>
      <c r="Z60" s="557"/>
      <c r="AA60" s="558" t="e">
        <f aca="false">IFERROR(IF(Y60="ー", "", ROUNDDOWN(Z60*VLOOKUP(N60,【参考】数式用!$AR$2:$AW$48,MATCH(Y60,【参考】数式用!$AT$4:$AW$4)+2,FALSE)*0.5, 0)), "")),0)))</f>
        <v>#N/A</v>
      </c>
      <c r="AB60" s="559"/>
      <c r="AC60" s="555" t="e">
        <f aca="false">IFERROR(IF(AG60&lt;&gt;"",Z60*VLOOKUP(N60,【参考】数式用!$AG$2:$AL$48,MATCH(Y60,【参考】数式用!$AI$4:$AL$4,0)+2,0), ""), ""))))</f>
        <v>#N/A</v>
      </c>
      <c r="AD60" s="555"/>
      <c r="AE60" s="560"/>
      <c r="AF60" s="561"/>
      <c r="AG60" s="538" t="e">
        <f aca="false">IFERROR(VLOOKUP(O60, 【参考】数式用!$AY$5:$AY$13, 1, FALSE), "")))</f>
        <v>#N/A</v>
      </c>
      <c r="AH60" s="539" t="e">
        <f aca="false">IFERROR(VLOOKUP(N60, 【参考】数式用!$BA$2:$BB$48, 2, FALSE), "")))</f>
        <v>#N/A</v>
      </c>
      <c r="AI60" s="540" t="e">
        <f aca="false">IF(AND(OR(P60="処遇改善加算Ⅰ",P60="処遇改善加算Ⅱ"),AH60="対象"), 1,"")</f>
        <v>#N/A</v>
      </c>
      <c r="AJ60" s="541" t="str">
        <f aca="false">IF(OR(Y60="処遇改善加算Ⅰ",Y60="処遇改善加算Ⅱ"),IF(AND(N60&lt;&gt;"訪問型サービス（総合事業）",N60&lt;&gt;"通所型サービス（総合事業）",N60&lt;&gt;"（介護予防）短期入所生活介護",N60&lt;&gt;"（介護予防）短期入所療養介護（老健）",N60&lt;&gt;"（介護予防）短期入所療養介護 （病院等（老健以外）)",N60&lt;&gt;"（介護予防）短期入所療養介護（医療院）"),1,""),"")</f>
        <v/>
      </c>
      <c r="AK60" s="542"/>
      <c r="AL60" s="542"/>
      <c r="AM60" s="465"/>
      <c r="AN60" s="465"/>
      <c r="AO60" s="465"/>
      <c r="AP60" s="465"/>
      <c r="AQ60" s="465"/>
      <c r="AR60" s="465"/>
      <c r="AS60" s="465"/>
      <c r="AT60" s="465"/>
    </row>
    <row r="61" s="1" customFormat="true" ht="30" hidden="false" customHeight="true" outlineLevel="0" collapsed="false">
      <c r="A61" s="545" t="n">
        <v>48</v>
      </c>
      <c r="B61" s="546" t="str">
        <f aca="false">IF(基本情報入力シート!C86="","",基本情報入力シート!C86)</f>
        <v/>
      </c>
      <c r="C61" s="546"/>
      <c r="D61" s="546"/>
      <c r="E61" s="546"/>
      <c r="F61" s="546"/>
      <c r="G61" s="546"/>
      <c r="H61" s="546"/>
      <c r="I61" s="546"/>
      <c r="J61" s="547" t="str">
        <f aca="false">IF(基本情報入力シート!M86="","",基本情報入力シート!M86)</f>
        <v/>
      </c>
      <c r="K61" s="548" t="str">
        <f aca="false">IF(基本情報入力シート!R86="","",基本情報入力シート!R86)</f>
        <v/>
      </c>
      <c r="L61" s="548" t="str">
        <f aca="false">IF(基本情報入力シート!W86="","",基本情報入力シート!W86)</f>
        <v/>
      </c>
      <c r="M61" s="547" t="str">
        <f aca="false">IF(基本情報入力シート!X86="","",基本情報入力シート!X86)</f>
        <v/>
      </c>
      <c r="N61" s="549" t="str">
        <f aca="false">IF(基本情報入力シート!Y86="","",基本情報入力シート!Y86)</f>
        <v/>
      </c>
      <c r="O61" s="550"/>
      <c r="P61" s="564"/>
      <c r="Q61" s="552"/>
      <c r="R61" s="552"/>
      <c r="S61" s="553" t="e">
        <f aca="false">IFERROR(ROUNDDOWN(Q61*VLOOKUP(N61,【参考】数式用!$AR$2:$AW$48,MATCH(P61,【参考】数式用!$AT$4:$AW$4)+2,FALSE)*0.5, 0), "")),0))</f>
        <v>#N/A</v>
      </c>
      <c r="T61" s="554"/>
      <c r="U61" s="555" t="e">
        <f aca="false">IFERROR(IF(AG61&lt;&gt;"",Q61*VLOOKUP(N61,【参考】数式用!$AG$2:$AL$48,MATCH(P61,【参考】数式用!$AI$4:$AL$4,0)+2,0), ""), ""))))</f>
        <v>#N/A</v>
      </c>
      <c r="V61" s="554"/>
      <c r="W61" s="556"/>
      <c r="X61" s="556"/>
      <c r="Y61" s="551"/>
      <c r="Z61" s="557"/>
      <c r="AA61" s="558" t="e">
        <f aca="false">IFERROR(IF(Y61="ー", "", ROUNDDOWN(Z61*VLOOKUP(N61,【参考】数式用!$AR$2:$AW$48,MATCH(Y61,【参考】数式用!$AT$4:$AW$4)+2,FALSE)*0.5, 0)), "")),0)))</f>
        <v>#N/A</v>
      </c>
      <c r="AB61" s="559"/>
      <c r="AC61" s="555" t="e">
        <f aca="false">IFERROR(IF(AG61&lt;&gt;"",Z61*VLOOKUP(N61,【参考】数式用!$AG$2:$AL$48,MATCH(Y61,【参考】数式用!$AI$4:$AL$4,0)+2,0), ""), ""))))</f>
        <v>#N/A</v>
      </c>
      <c r="AD61" s="555"/>
      <c r="AE61" s="560"/>
      <c r="AF61" s="561"/>
      <c r="AG61" s="538" t="e">
        <f aca="false">IFERROR(VLOOKUP(O61, 【参考】数式用!$AY$5:$AY$13, 1, FALSE), "")))</f>
        <v>#N/A</v>
      </c>
      <c r="AH61" s="539" t="e">
        <f aca="false">IFERROR(VLOOKUP(N61, 【参考】数式用!$BA$2:$BB$48, 2, FALSE), "")))</f>
        <v>#N/A</v>
      </c>
      <c r="AI61" s="540" t="e">
        <f aca="false">IF(AND(OR(P61="処遇改善加算Ⅰ",P61="処遇改善加算Ⅱ"),AH61="対象"), 1,"")</f>
        <v>#N/A</v>
      </c>
      <c r="AJ61" s="541" t="str">
        <f aca="false">IF(OR(Y61="処遇改善加算Ⅰ",Y61="処遇改善加算Ⅱ"),IF(AND(N61&lt;&gt;"訪問型サービス（総合事業）",N61&lt;&gt;"通所型サービス（総合事業）",N61&lt;&gt;"（介護予防）短期入所生活介護",N61&lt;&gt;"（介護予防）短期入所療養介護（老健）",N61&lt;&gt;"（介護予防）短期入所療養介護 （病院等（老健以外）)",N61&lt;&gt;"（介護予防）短期入所療養介護（医療院）"),1,""),"")</f>
        <v/>
      </c>
      <c r="AK61" s="542"/>
      <c r="AL61" s="542"/>
      <c r="AM61" s="465"/>
      <c r="AN61" s="465"/>
      <c r="AO61" s="465"/>
      <c r="AP61" s="465"/>
      <c r="AQ61" s="465"/>
      <c r="AR61" s="465"/>
      <c r="AS61" s="465"/>
      <c r="AT61" s="465"/>
    </row>
    <row r="62" s="1" customFormat="true" ht="30" hidden="false" customHeight="true" outlineLevel="0" collapsed="false">
      <c r="A62" s="545" t="n">
        <v>49</v>
      </c>
      <c r="B62" s="546" t="str">
        <f aca="false">IF(基本情報入力シート!C87="","",基本情報入力シート!C87)</f>
        <v/>
      </c>
      <c r="C62" s="546"/>
      <c r="D62" s="546"/>
      <c r="E62" s="546"/>
      <c r="F62" s="546"/>
      <c r="G62" s="546"/>
      <c r="H62" s="546"/>
      <c r="I62" s="546"/>
      <c r="J62" s="547" t="str">
        <f aca="false">IF(基本情報入力シート!M87="","",基本情報入力シート!M87)</f>
        <v/>
      </c>
      <c r="K62" s="548" t="str">
        <f aca="false">IF(基本情報入力シート!R87="","",基本情報入力シート!R87)</f>
        <v/>
      </c>
      <c r="L62" s="548" t="str">
        <f aca="false">IF(基本情報入力シート!W87="","",基本情報入力シート!W87)</f>
        <v/>
      </c>
      <c r="M62" s="547" t="str">
        <f aca="false">IF(基本情報入力シート!X87="","",基本情報入力シート!X87)</f>
        <v/>
      </c>
      <c r="N62" s="549" t="str">
        <f aca="false">IF(基本情報入力シート!Y87="","",基本情報入力シート!Y87)</f>
        <v/>
      </c>
      <c r="O62" s="550"/>
      <c r="P62" s="564"/>
      <c r="Q62" s="552"/>
      <c r="R62" s="552"/>
      <c r="S62" s="553" t="e">
        <f aca="false">IFERROR(ROUNDDOWN(Q62*VLOOKUP(N62,【参考】数式用!$AR$2:$AW$48,MATCH(P62,【参考】数式用!$AT$4:$AW$4)+2,FALSE)*0.5, 0), "")),0))</f>
        <v>#N/A</v>
      </c>
      <c r="T62" s="562"/>
      <c r="U62" s="555" t="e">
        <f aca="false">IFERROR(IF(AG62&lt;&gt;"",Q62*VLOOKUP(N62,【参考】数式用!$AG$2:$AL$48,MATCH(P62,【参考】数式用!$AI$4:$AL$4,0)+2,0), ""), ""))))</f>
        <v>#N/A</v>
      </c>
      <c r="V62" s="554"/>
      <c r="W62" s="556"/>
      <c r="X62" s="556"/>
      <c r="Y62" s="551"/>
      <c r="Z62" s="557"/>
      <c r="AA62" s="558" t="e">
        <f aca="false">IFERROR(IF(Y62="ー", "", ROUNDDOWN(Z62*VLOOKUP(N62,【参考】数式用!$AR$2:$AW$48,MATCH(Y62,【参考】数式用!$AT$4:$AW$4)+2,FALSE)*0.5, 0)), "")),0)))</f>
        <v>#N/A</v>
      </c>
      <c r="AB62" s="559"/>
      <c r="AC62" s="555" t="e">
        <f aca="false">IFERROR(IF(AG62&lt;&gt;"",Z62*VLOOKUP(N62,【参考】数式用!$AG$2:$AL$48,MATCH(Y62,【参考】数式用!$AI$4:$AL$4,0)+2,0), ""), ""))))</f>
        <v>#N/A</v>
      </c>
      <c r="AD62" s="555"/>
      <c r="AE62" s="560"/>
      <c r="AF62" s="561"/>
      <c r="AG62" s="538" t="e">
        <f aca="false">IFERROR(VLOOKUP(O62, 【参考】数式用!$AY$5:$AY$13, 1, FALSE), "")))</f>
        <v>#N/A</v>
      </c>
      <c r="AH62" s="539" t="e">
        <f aca="false">IFERROR(VLOOKUP(N62, 【参考】数式用!$BA$2:$BB$48, 2, FALSE), "")))</f>
        <v>#N/A</v>
      </c>
      <c r="AI62" s="540" t="e">
        <f aca="false">IF(AND(OR(P62="処遇改善加算Ⅰ",P62="処遇改善加算Ⅱ"),AH62="対象"), 1,"")</f>
        <v>#N/A</v>
      </c>
      <c r="AJ62" s="541" t="str">
        <f aca="false">IF(OR(Y62="処遇改善加算Ⅰ",Y62="処遇改善加算Ⅱ"),IF(AND(N62&lt;&gt;"訪問型サービス（総合事業）",N62&lt;&gt;"通所型サービス（総合事業）",N62&lt;&gt;"（介護予防）短期入所生活介護",N62&lt;&gt;"（介護予防）短期入所療養介護（老健）",N62&lt;&gt;"（介護予防）短期入所療養介護 （病院等（老健以外）)",N62&lt;&gt;"（介護予防）短期入所療養介護（医療院）"),1,""),"")</f>
        <v/>
      </c>
      <c r="AK62" s="542"/>
      <c r="AL62" s="542"/>
      <c r="AM62" s="465"/>
      <c r="AN62" s="465"/>
      <c r="AO62" s="465"/>
      <c r="AP62" s="465"/>
      <c r="AQ62" s="465"/>
      <c r="AR62" s="465"/>
      <c r="AS62" s="465"/>
      <c r="AT62" s="465"/>
    </row>
    <row r="63" s="1" customFormat="true" ht="30" hidden="false" customHeight="true" outlineLevel="0" collapsed="false">
      <c r="A63" s="545" t="n">
        <v>50</v>
      </c>
      <c r="B63" s="546" t="str">
        <f aca="false">IF(基本情報入力シート!C88="","",基本情報入力シート!C88)</f>
        <v/>
      </c>
      <c r="C63" s="546"/>
      <c r="D63" s="546"/>
      <c r="E63" s="546"/>
      <c r="F63" s="546"/>
      <c r="G63" s="546"/>
      <c r="H63" s="546"/>
      <c r="I63" s="546"/>
      <c r="J63" s="547" t="str">
        <f aca="false">IF(基本情報入力シート!M88="","",基本情報入力シート!M88)</f>
        <v/>
      </c>
      <c r="K63" s="548" t="str">
        <f aca="false">IF(基本情報入力シート!R88="","",基本情報入力シート!R88)</f>
        <v/>
      </c>
      <c r="L63" s="548" t="str">
        <f aca="false">IF(基本情報入力シート!W88="","",基本情報入力シート!W88)</f>
        <v/>
      </c>
      <c r="M63" s="547" t="str">
        <f aca="false">IF(基本情報入力シート!X88="","",基本情報入力シート!X88)</f>
        <v/>
      </c>
      <c r="N63" s="549" t="str">
        <f aca="false">IF(基本情報入力シート!Y88="","",基本情報入力シート!Y88)</f>
        <v/>
      </c>
      <c r="O63" s="550"/>
      <c r="P63" s="564"/>
      <c r="Q63" s="552"/>
      <c r="R63" s="552"/>
      <c r="S63" s="553" t="e">
        <f aca="false">IFERROR(ROUNDDOWN(Q63*VLOOKUP(N63,【参考】数式用!$AR$2:$AW$48,MATCH(P63,【参考】数式用!$AT$4:$AW$4)+2,FALSE)*0.5, 0), "")),0))</f>
        <v>#N/A</v>
      </c>
      <c r="T63" s="562"/>
      <c r="U63" s="555" t="e">
        <f aca="false">IFERROR(IF(AG63&lt;&gt;"",Q63*VLOOKUP(N63,【参考】数式用!$AG$2:$AL$48,MATCH(P63,【参考】数式用!$AI$4:$AL$4,0)+2,0), ""), ""))))</f>
        <v>#N/A</v>
      </c>
      <c r="V63" s="554"/>
      <c r="W63" s="556"/>
      <c r="X63" s="556"/>
      <c r="Y63" s="551"/>
      <c r="Z63" s="557"/>
      <c r="AA63" s="558" t="e">
        <f aca="false">IFERROR(IF(Y63="ー", "", ROUNDDOWN(Z63*VLOOKUP(N63,【参考】数式用!$AR$2:$AW$48,MATCH(Y63,【参考】数式用!$AT$4:$AW$4)+2,FALSE)*0.5, 0)), "")),0)))</f>
        <v>#N/A</v>
      </c>
      <c r="AB63" s="559"/>
      <c r="AC63" s="555" t="e">
        <f aca="false">IFERROR(IF(AG63&lt;&gt;"",Z63*VLOOKUP(N63,【参考】数式用!$AG$2:$AL$48,MATCH(Y63,【参考】数式用!$AI$4:$AL$4,0)+2,0), ""), ""))))</f>
        <v>#N/A</v>
      </c>
      <c r="AD63" s="555"/>
      <c r="AE63" s="560"/>
      <c r="AF63" s="561"/>
      <c r="AG63" s="538" t="e">
        <f aca="false">IFERROR(VLOOKUP(O63, 【参考】数式用!$AY$5:$AY$13, 1, FALSE), "")))</f>
        <v>#N/A</v>
      </c>
      <c r="AH63" s="539" t="e">
        <f aca="false">IFERROR(VLOOKUP(N63, 【参考】数式用!$BA$2:$BB$48, 2, FALSE), "")))</f>
        <v>#N/A</v>
      </c>
      <c r="AI63" s="540" t="e">
        <f aca="false">IF(AND(OR(P63="処遇改善加算Ⅰ",P63="処遇改善加算Ⅱ"),AH63="対象"), 1,"")</f>
        <v>#N/A</v>
      </c>
      <c r="AJ63" s="541" t="str">
        <f aca="false">IF(OR(Y63="処遇改善加算Ⅰ",Y63="処遇改善加算Ⅱ"),IF(AND(N63&lt;&gt;"訪問型サービス（総合事業）",N63&lt;&gt;"通所型サービス（総合事業）",N63&lt;&gt;"（介護予防）短期入所生活介護",N63&lt;&gt;"（介護予防）短期入所療養介護（老健）",N63&lt;&gt;"（介護予防）短期入所療養介護 （病院等（老健以外）)",N63&lt;&gt;"（介護予防）短期入所療養介護（医療院）"),1,""),"")</f>
        <v/>
      </c>
      <c r="AK63" s="542"/>
      <c r="AL63" s="542"/>
      <c r="AM63" s="465"/>
      <c r="AN63" s="465"/>
      <c r="AO63" s="465"/>
      <c r="AP63" s="465"/>
      <c r="AQ63" s="465"/>
      <c r="AR63" s="465"/>
      <c r="AS63" s="465"/>
      <c r="AT63" s="465"/>
    </row>
    <row r="64" s="1" customFormat="true" ht="30" hidden="false" customHeight="true" outlineLevel="0" collapsed="false">
      <c r="A64" s="545" t="n">
        <v>51</v>
      </c>
      <c r="B64" s="546" t="str">
        <f aca="false">IF(基本情報入力シート!C89="","",基本情報入力シート!C89)</f>
        <v/>
      </c>
      <c r="C64" s="546"/>
      <c r="D64" s="546"/>
      <c r="E64" s="546"/>
      <c r="F64" s="546"/>
      <c r="G64" s="546"/>
      <c r="H64" s="546"/>
      <c r="I64" s="546"/>
      <c r="J64" s="547" t="str">
        <f aca="false">IF(基本情報入力シート!M89="","",基本情報入力シート!M89)</f>
        <v/>
      </c>
      <c r="K64" s="548" t="str">
        <f aca="false">IF(基本情報入力シート!R89="","",基本情報入力シート!R89)</f>
        <v/>
      </c>
      <c r="L64" s="548" t="str">
        <f aca="false">IF(基本情報入力シート!W89="","",基本情報入力シート!W89)</f>
        <v/>
      </c>
      <c r="M64" s="547" t="str">
        <f aca="false">IF(基本情報入力シート!X89="","",基本情報入力シート!X89)</f>
        <v/>
      </c>
      <c r="N64" s="549" t="str">
        <f aca="false">IF(基本情報入力シート!Y89="","",基本情報入力シート!Y89)</f>
        <v/>
      </c>
      <c r="O64" s="550"/>
      <c r="P64" s="564"/>
      <c r="Q64" s="552"/>
      <c r="R64" s="552"/>
      <c r="S64" s="553" t="e">
        <f aca="false">IFERROR(ROUNDDOWN(Q64*VLOOKUP(N64,【参考】数式用!$AR$2:$AW$48,MATCH(P64,【参考】数式用!$AT$4:$AW$4)+2,FALSE)*0.5, 0), "")),0))</f>
        <v>#N/A</v>
      </c>
      <c r="T64" s="562"/>
      <c r="U64" s="555" t="e">
        <f aca="false">IFERROR(IF(AG64&lt;&gt;"",Q64*VLOOKUP(N64,【参考】数式用!$AG$2:$AL$48,MATCH(P64,【参考】数式用!$AI$4:$AL$4,0)+2,0), ""), ""))))</f>
        <v>#N/A</v>
      </c>
      <c r="V64" s="554"/>
      <c r="W64" s="556"/>
      <c r="X64" s="556"/>
      <c r="Y64" s="551"/>
      <c r="Z64" s="557"/>
      <c r="AA64" s="558" t="e">
        <f aca="false">IFERROR(IF(Y64="ー", "", ROUNDDOWN(Z64*VLOOKUP(N64,【参考】数式用!$AR$2:$AW$48,MATCH(Y64,【参考】数式用!$AT$4:$AW$4)+2,FALSE)*0.5, 0)), "")),0)))</f>
        <v>#N/A</v>
      </c>
      <c r="AB64" s="559"/>
      <c r="AC64" s="555" t="e">
        <f aca="false">IFERROR(IF(AG64&lt;&gt;"",Z64*VLOOKUP(N64,【参考】数式用!$AG$2:$AL$48,MATCH(Y64,【参考】数式用!$AI$4:$AL$4,0)+2,0), ""), ""))))</f>
        <v>#N/A</v>
      </c>
      <c r="AD64" s="555"/>
      <c r="AE64" s="560"/>
      <c r="AF64" s="561"/>
      <c r="AG64" s="538" t="e">
        <f aca="false">IFERROR(VLOOKUP(O64, 【参考】数式用!$AY$5:$AY$13, 1, FALSE), "")))</f>
        <v>#N/A</v>
      </c>
      <c r="AH64" s="539" t="e">
        <f aca="false">IFERROR(VLOOKUP(N64, 【参考】数式用!$BA$2:$BB$48, 2, FALSE), "")))</f>
        <v>#N/A</v>
      </c>
      <c r="AI64" s="540" t="e">
        <f aca="false">IF(AND(OR(P64="処遇改善加算Ⅰ",P64="処遇改善加算Ⅱ"),AH64="対象"), 1,"")</f>
        <v>#N/A</v>
      </c>
      <c r="AJ64" s="541" t="str">
        <f aca="false">IF(OR(Y64="処遇改善加算Ⅰ",Y64="処遇改善加算Ⅱ"),IF(AND(N64&lt;&gt;"訪問型サービス（総合事業）",N64&lt;&gt;"通所型サービス（総合事業）",N64&lt;&gt;"（介護予防）短期入所生活介護",N64&lt;&gt;"（介護予防）短期入所療養介護（老健）",N64&lt;&gt;"（介護予防）短期入所療養介護 （病院等（老健以外）)",N64&lt;&gt;"（介護予防）短期入所療養介護（医療院）"),1,""),"")</f>
        <v/>
      </c>
      <c r="AK64" s="542"/>
      <c r="AL64" s="542"/>
      <c r="AM64" s="465"/>
      <c r="AN64" s="465"/>
      <c r="AO64" s="465"/>
      <c r="AP64" s="465"/>
      <c r="AQ64" s="465"/>
      <c r="AR64" s="465"/>
      <c r="AS64" s="465"/>
      <c r="AT64" s="465"/>
    </row>
    <row r="65" s="1" customFormat="true" ht="30" hidden="false" customHeight="true" outlineLevel="0" collapsed="false">
      <c r="A65" s="545" t="n">
        <v>52</v>
      </c>
      <c r="B65" s="546" t="str">
        <f aca="false">IF(基本情報入力シート!C90="","",基本情報入力シート!C90)</f>
        <v/>
      </c>
      <c r="C65" s="546"/>
      <c r="D65" s="546"/>
      <c r="E65" s="546"/>
      <c r="F65" s="546"/>
      <c r="G65" s="546"/>
      <c r="H65" s="546"/>
      <c r="I65" s="546"/>
      <c r="J65" s="547" t="str">
        <f aca="false">IF(基本情報入力シート!M90="","",基本情報入力シート!M90)</f>
        <v/>
      </c>
      <c r="K65" s="548" t="str">
        <f aca="false">IF(基本情報入力シート!R90="","",基本情報入力シート!R90)</f>
        <v/>
      </c>
      <c r="L65" s="548" t="str">
        <f aca="false">IF(基本情報入力シート!W90="","",基本情報入力シート!W90)</f>
        <v/>
      </c>
      <c r="M65" s="547" t="str">
        <f aca="false">IF(基本情報入力シート!X90="","",基本情報入力シート!X90)</f>
        <v/>
      </c>
      <c r="N65" s="549" t="str">
        <f aca="false">IF(基本情報入力シート!Y90="","",基本情報入力シート!Y90)</f>
        <v/>
      </c>
      <c r="O65" s="550"/>
      <c r="P65" s="564"/>
      <c r="Q65" s="552"/>
      <c r="R65" s="552"/>
      <c r="S65" s="553" t="e">
        <f aca="false">IFERROR(ROUNDDOWN(Q65*VLOOKUP(N65,【参考】数式用!$AR$2:$AW$48,MATCH(P65,【参考】数式用!$AT$4:$AW$4)+2,FALSE)*0.5, 0), "")),0))</f>
        <v>#N/A</v>
      </c>
      <c r="T65" s="562"/>
      <c r="U65" s="555" t="e">
        <f aca="false">IFERROR(IF(AG65&lt;&gt;"",Q65*VLOOKUP(N65,【参考】数式用!$AG$2:$AL$48,MATCH(P65,【参考】数式用!$AI$4:$AL$4,0)+2,0), ""), ""))))</f>
        <v>#N/A</v>
      </c>
      <c r="V65" s="554"/>
      <c r="W65" s="556"/>
      <c r="X65" s="556"/>
      <c r="Y65" s="551"/>
      <c r="Z65" s="557"/>
      <c r="AA65" s="558" t="e">
        <f aca="false">IFERROR(IF(Y65="ー", "", ROUNDDOWN(Z65*VLOOKUP(N65,【参考】数式用!$AR$2:$AW$48,MATCH(Y65,【参考】数式用!$AT$4:$AW$4)+2,FALSE)*0.5, 0)), "")),0)))</f>
        <v>#N/A</v>
      </c>
      <c r="AB65" s="559"/>
      <c r="AC65" s="555" t="e">
        <f aca="false">IFERROR(IF(AG65&lt;&gt;"",Z65*VLOOKUP(N65,【参考】数式用!$AG$2:$AL$48,MATCH(Y65,【参考】数式用!$AI$4:$AL$4,0)+2,0), ""), ""))))</f>
        <v>#N/A</v>
      </c>
      <c r="AD65" s="555"/>
      <c r="AE65" s="560"/>
      <c r="AF65" s="561"/>
      <c r="AG65" s="538" t="e">
        <f aca="false">IFERROR(VLOOKUP(O65, 【参考】数式用!$AY$5:$AY$13, 1, FALSE), "")))</f>
        <v>#N/A</v>
      </c>
      <c r="AH65" s="539" t="e">
        <f aca="false">IFERROR(VLOOKUP(N65, 【参考】数式用!$BA$2:$BB$48, 2, FALSE), "")))</f>
        <v>#N/A</v>
      </c>
      <c r="AI65" s="540" t="e">
        <f aca="false">IF(AND(OR(P65="処遇改善加算Ⅰ",P65="処遇改善加算Ⅱ"),AH65="対象"), 1,"")</f>
        <v>#N/A</v>
      </c>
      <c r="AJ65" s="541" t="str">
        <f aca="false">IF(OR(Y65="処遇改善加算Ⅰ",Y65="処遇改善加算Ⅱ"),IF(AND(N65&lt;&gt;"訪問型サービス（総合事業）",N65&lt;&gt;"通所型サービス（総合事業）",N65&lt;&gt;"（介護予防）短期入所生活介護",N65&lt;&gt;"（介護予防）短期入所療養介護（老健）",N65&lt;&gt;"（介護予防）短期入所療養介護 （病院等（老健以外）)",N65&lt;&gt;"（介護予防）短期入所療養介護（医療院）"),1,""),"")</f>
        <v/>
      </c>
      <c r="AK65" s="542"/>
      <c r="AL65" s="542"/>
      <c r="AM65" s="465"/>
      <c r="AN65" s="465"/>
      <c r="AO65" s="465"/>
      <c r="AP65" s="465"/>
      <c r="AQ65" s="465"/>
      <c r="AR65" s="465"/>
      <c r="AS65" s="465"/>
      <c r="AT65" s="465"/>
    </row>
    <row r="66" s="1" customFormat="true" ht="30" hidden="false" customHeight="true" outlineLevel="0" collapsed="false">
      <c r="A66" s="545" t="n">
        <v>53</v>
      </c>
      <c r="B66" s="546" t="str">
        <f aca="false">IF(基本情報入力シート!C91="","",基本情報入力シート!C91)</f>
        <v/>
      </c>
      <c r="C66" s="546"/>
      <c r="D66" s="546"/>
      <c r="E66" s="546"/>
      <c r="F66" s="546"/>
      <c r="G66" s="546"/>
      <c r="H66" s="546"/>
      <c r="I66" s="546"/>
      <c r="J66" s="547" t="str">
        <f aca="false">IF(基本情報入力シート!M91="","",基本情報入力シート!M91)</f>
        <v/>
      </c>
      <c r="K66" s="548" t="str">
        <f aca="false">IF(基本情報入力シート!R91="","",基本情報入力シート!R91)</f>
        <v/>
      </c>
      <c r="L66" s="548" t="str">
        <f aca="false">IF(基本情報入力シート!W91="","",基本情報入力シート!W91)</f>
        <v/>
      </c>
      <c r="M66" s="547" t="str">
        <f aca="false">IF(基本情報入力シート!X91="","",基本情報入力シート!X91)</f>
        <v/>
      </c>
      <c r="N66" s="549" t="str">
        <f aca="false">IF(基本情報入力シート!Y91="","",基本情報入力シート!Y91)</f>
        <v/>
      </c>
      <c r="O66" s="550"/>
      <c r="P66" s="564"/>
      <c r="Q66" s="552"/>
      <c r="R66" s="552"/>
      <c r="S66" s="553" t="e">
        <f aca="false">IFERROR(ROUNDDOWN(Q66*VLOOKUP(N66,【参考】数式用!$AR$2:$AW$48,MATCH(P66,【参考】数式用!$AT$4:$AW$4)+2,FALSE)*0.5, 0), "")),0))</f>
        <v>#N/A</v>
      </c>
      <c r="T66" s="562"/>
      <c r="U66" s="555" t="e">
        <f aca="false">IFERROR(IF(AG66&lt;&gt;"",Q66*VLOOKUP(N66,【参考】数式用!$AG$2:$AL$48,MATCH(P66,【参考】数式用!$AI$4:$AL$4,0)+2,0), ""), ""))))</f>
        <v>#N/A</v>
      </c>
      <c r="V66" s="554"/>
      <c r="W66" s="556"/>
      <c r="X66" s="556"/>
      <c r="Y66" s="551"/>
      <c r="Z66" s="557"/>
      <c r="AA66" s="558" t="e">
        <f aca="false">IFERROR(IF(Y66="ー", "", ROUNDDOWN(Z66*VLOOKUP(N66,【参考】数式用!$AR$2:$AW$48,MATCH(Y66,【参考】数式用!$AT$4:$AW$4)+2,FALSE)*0.5, 0)), "")),0)))</f>
        <v>#N/A</v>
      </c>
      <c r="AB66" s="559"/>
      <c r="AC66" s="555" t="e">
        <f aca="false">IFERROR(IF(AG66&lt;&gt;"",Z66*VLOOKUP(N66,【参考】数式用!$AG$2:$AL$48,MATCH(Y66,【参考】数式用!$AI$4:$AL$4,0)+2,0), ""), ""))))</f>
        <v>#N/A</v>
      </c>
      <c r="AD66" s="555"/>
      <c r="AE66" s="560"/>
      <c r="AF66" s="561"/>
      <c r="AG66" s="538" t="e">
        <f aca="false">IFERROR(VLOOKUP(O66, 【参考】数式用!$AY$5:$AY$13, 1, FALSE), "")))</f>
        <v>#N/A</v>
      </c>
      <c r="AH66" s="539" t="e">
        <f aca="false">IFERROR(VLOOKUP(N66, 【参考】数式用!$BA$2:$BB$48, 2, FALSE), "")))</f>
        <v>#N/A</v>
      </c>
      <c r="AI66" s="540" t="e">
        <f aca="false">IF(AND(OR(P66="処遇改善加算Ⅰ",P66="処遇改善加算Ⅱ"),AH66="対象"), 1,"")</f>
        <v>#N/A</v>
      </c>
      <c r="AJ66" s="541" t="str">
        <f aca="false">IF(OR(Y66="処遇改善加算Ⅰ",Y66="処遇改善加算Ⅱ"),IF(AND(N66&lt;&gt;"訪問型サービス（総合事業）",N66&lt;&gt;"通所型サービス（総合事業）",N66&lt;&gt;"（介護予防）短期入所生活介護",N66&lt;&gt;"（介護予防）短期入所療養介護（老健）",N66&lt;&gt;"（介護予防）短期入所療養介護 （病院等（老健以外）)",N66&lt;&gt;"（介護予防）短期入所療養介護（医療院）"),1,""),"")</f>
        <v/>
      </c>
      <c r="AK66" s="542"/>
      <c r="AL66" s="542"/>
      <c r="AM66" s="465"/>
      <c r="AN66" s="465"/>
      <c r="AO66" s="465"/>
      <c r="AP66" s="465"/>
      <c r="AQ66" s="465"/>
      <c r="AR66" s="465"/>
      <c r="AS66" s="465"/>
      <c r="AT66" s="465"/>
    </row>
    <row r="67" s="1" customFormat="true" ht="30" hidden="false" customHeight="true" outlineLevel="0" collapsed="false">
      <c r="A67" s="545" t="n">
        <v>54</v>
      </c>
      <c r="B67" s="546" t="str">
        <f aca="false">IF(基本情報入力シート!C92="","",基本情報入力シート!C92)</f>
        <v/>
      </c>
      <c r="C67" s="546"/>
      <c r="D67" s="546"/>
      <c r="E67" s="546"/>
      <c r="F67" s="546"/>
      <c r="G67" s="546"/>
      <c r="H67" s="546"/>
      <c r="I67" s="546"/>
      <c r="J67" s="547" t="str">
        <f aca="false">IF(基本情報入力シート!M92="","",基本情報入力シート!M92)</f>
        <v/>
      </c>
      <c r="K67" s="548" t="str">
        <f aca="false">IF(基本情報入力シート!R92="","",基本情報入力シート!R92)</f>
        <v/>
      </c>
      <c r="L67" s="548" t="str">
        <f aca="false">IF(基本情報入力シート!W92="","",基本情報入力シート!W92)</f>
        <v/>
      </c>
      <c r="M67" s="547" t="str">
        <f aca="false">IF(基本情報入力シート!X92="","",基本情報入力シート!X92)</f>
        <v/>
      </c>
      <c r="N67" s="549" t="str">
        <f aca="false">IF(基本情報入力シート!Y92="","",基本情報入力シート!Y92)</f>
        <v/>
      </c>
      <c r="O67" s="550"/>
      <c r="P67" s="564"/>
      <c r="Q67" s="552"/>
      <c r="R67" s="552"/>
      <c r="S67" s="553" t="e">
        <f aca="false">IFERROR(ROUNDDOWN(Q67*VLOOKUP(N67,【参考】数式用!$AR$2:$AW$48,MATCH(P67,【参考】数式用!$AT$4:$AW$4)+2,FALSE)*0.5, 0), "")),0))</f>
        <v>#N/A</v>
      </c>
      <c r="T67" s="562"/>
      <c r="U67" s="555" t="e">
        <f aca="false">IFERROR(IF(AG67&lt;&gt;"",Q67*VLOOKUP(N67,【参考】数式用!$AG$2:$AL$48,MATCH(P67,【参考】数式用!$AI$4:$AL$4,0)+2,0), ""), ""))))</f>
        <v>#N/A</v>
      </c>
      <c r="V67" s="554"/>
      <c r="W67" s="556"/>
      <c r="X67" s="556"/>
      <c r="Y67" s="551"/>
      <c r="Z67" s="557"/>
      <c r="AA67" s="558" t="e">
        <f aca="false">IFERROR(IF(Y67="ー", "", ROUNDDOWN(Z67*VLOOKUP(N67,【参考】数式用!$AR$2:$AW$48,MATCH(Y67,【参考】数式用!$AT$4:$AW$4)+2,FALSE)*0.5, 0)), "")),0)))</f>
        <v>#N/A</v>
      </c>
      <c r="AB67" s="559"/>
      <c r="AC67" s="555" t="e">
        <f aca="false">IFERROR(IF(AG67&lt;&gt;"",Z67*VLOOKUP(N67,【参考】数式用!$AG$2:$AL$48,MATCH(Y67,【参考】数式用!$AI$4:$AL$4,0)+2,0), ""), ""))))</f>
        <v>#N/A</v>
      </c>
      <c r="AD67" s="555"/>
      <c r="AE67" s="560"/>
      <c r="AF67" s="561"/>
      <c r="AG67" s="538" t="e">
        <f aca="false">IFERROR(VLOOKUP(O67, 【参考】数式用!$AY$5:$AY$13, 1, FALSE), "")))</f>
        <v>#N/A</v>
      </c>
      <c r="AH67" s="539" t="e">
        <f aca="false">IFERROR(VLOOKUP(N67, 【参考】数式用!$BA$2:$BB$48, 2, FALSE), "")))</f>
        <v>#N/A</v>
      </c>
      <c r="AI67" s="540" t="e">
        <f aca="false">IF(AND(OR(P67="処遇改善加算Ⅰ",P67="処遇改善加算Ⅱ"),AH67="対象"), 1,"")</f>
        <v>#N/A</v>
      </c>
      <c r="AJ67" s="541" t="str">
        <f aca="false">IF(OR(Y67="処遇改善加算Ⅰ",Y67="処遇改善加算Ⅱ"),IF(AND(N67&lt;&gt;"訪問型サービス（総合事業）",N67&lt;&gt;"通所型サービス（総合事業）",N67&lt;&gt;"（介護予防）短期入所生活介護",N67&lt;&gt;"（介護予防）短期入所療養介護（老健）",N67&lt;&gt;"（介護予防）短期入所療養介護 （病院等（老健以外）)",N67&lt;&gt;"（介護予防）短期入所療養介護（医療院）"),1,""),"")</f>
        <v/>
      </c>
      <c r="AK67" s="542"/>
      <c r="AL67" s="542"/>
      <c r="AM67" s="465"/>
      <c r="AN67" s="465"/>
      <c r="AO67" s="465"/>
      <c r="AP67" s="465"/>
      <c r="AQ67" s="465"/>
      <c r="AR67" s="465"/>
      <c r="AS67" s="465"/>
      <c r="AT67" s="465"/>
    </row>
    <row r="68" s="1" customFormat="true" ht="30" hidden="false" customHeight="true" outlineLevel="0" collapsed="false">
      <c r="A68" s="545" t="n">
        <v>55</v>
      </c>
      <c r="B68" s="546" t="str">
        <f aca="false">IF(基本情報入力シート!C93="","",基本情報入力シート!C93)</f>
        <v/>
      </c>
      <c r="C68" s="546"/>
      <c r="D68" s="546"/>
      <c r="E68" s="546"/>
      <c r="F68" s="546"/>
      <c r="G68" s="546"/>
      <c r="H68" s="546"/>
      <c r="I68" s="546"/>
      <c r="J68" s="547" t="str">
        <f aca="false">IF(基本情報入力シート!M93="","",基本情報入力シート!M93)</f>
        <v/>
      </c>
      <c r="K68" s="548" t="str">
        <f aca="false">IF(基本情報入力シート!R93="","",基本情報入力シート!R93)</f>
        <v/>
      </c>
      <c r="L68" s="548" t="str">
        <f aca="false">IF(基本情報入力シート!W93="","",基本情報入力シート!W93)</f>
        <v/>
      </c>
      <c r="M68" s="547" t="str">
        <f aca="false">IF(基本情報入力シート!X93="","",基本情報入力シート!X93)</f>
        <v/>
      </c>
      <c r="N68" s="549" t="str">
        <f aca="false">IF(基本情報入力シート!Y93="","",基本情報入力シート!Y93)</f>
        <v/>
      </c>
      <c r="O68" s="550"/>
      <c r="P68" s="564"/>
      <c r="Q68" s="552"/>
      <c r="R68" s="552"/>
      <c r="S68" s="553" t="e">
        <f aca="false">IFERROR(ROUNDDOWN(Q68*VLOOKUP(N68,【参考】数式用!$AR$2:$AW$48,MATCH(P68,【参考】数式用!$AT$4:$AW$4)+2,FALSE)*0.5, 0), "")),0))</f>
        <v>#N/A</v>
      </c>
      <c r="T68" s="562"/>
      <c r="U68" s="555" t="e">
        <f aca="false">IFERROR(IF(AG68&lt;&gt;"",Q68*VLOOKUP(N68,【参考】数式用!$AG$2:$AL$48,MATCH(P68,【参考】数式用!$AI$4:$AL$4,0)+2,0), ""), ""))))</f>
        <v>#N/A</v>
      </c>
      <c r="V68" s="554"/>
      <c r="W68" s="556"/>
      <c r="X68" s="556"/>
      <c r="Y68" s="551"/>
      <c r="Z68" s="557"/>
      <c r="AA68" s="558" t="e">
        <f aca="false">IFERROR(IF(Y68="ー", "", ROUNDDOWN(Z68*VLOOKUP(N68,【参考】数式用!$AR$2:$AW$48,MATCH(Y68,【参考】数式用!$AT$4:$AW$4)+2,FALSE)*0.5, 0)), "")),0)))</f>
        <v>#N/A</v>
      </c>
      <c r="AB68" s="559"/>
      <c r="AC68" s="555" t="e">
        <f aca="false">IFERROR(IF(AG68&lt;&gt;"",Z68*VLOOKUP(N68,【参考】数式用!$AG$2:$AL$48,MATCH(Y68,【参考】数式用!$AI$4:$AL$4,0)+2,0), ""), ""))))</f>
        <v>#N/A</v>
      </c>
      <c r="AD68" s="555"/>
      <c r="AE68" s="560"/>
      <c r="AF68" s="561"/>
      <c r="AG68" s="538" t="e">
        <f aca="false">IFERROR(VLOOKUP(O68, 【参考】数式用!$AY$5:$AY$13, 1, FALSE), "")))</f>
        <v>#N/A</v>
      </c>
      <c r="AH68" s="539" t="e">
        <f aca="false">IFERROR(VLOOKUP(N68, 【参考】数式用!$BA$2:$BB$48, 2, FALSE), "")))</f>
        <v>#N/A</v>
      </c>
      <c r="AI68" s="540" t="e">
        <f aca="false">IF(AND(OR(P68="処遇改善加算Ⅰ",P68="処遇改善加算Ⅱ"),AH68="対象"), 1,"")</f>
        <v>#N/A</v>
      </c>
      <c r="AJ68" s="541" t="str">
        <f aca="false">IF(OR(Y68="処遇改善加算Ⅰ",Y68="処遇改善加算Ⅱ"),IF(AND(N68&lt;&gt;"訪問型サービス（総合事業）",N68&lt;&gt;"通所型サービス（総合事業）",N68&lt;&gt;"（介護予防）短期入所生活介護",N68&lt;&gt;"（介護予防）短期入所療養介護（老健）",N68&lt;&gt;"（介護予防）短期入所療養介護 （病院等（老健以外）)",N68&lt;&gt;"（介護予防）短期入所療養介護（医療院）"),1,""),"")</f>
        <v/>
      </c>
      <c r="AK68" s="542"/>
      <c r="AL68" s="542"/>
      <c r="AM68" s="465"/>
      <c r="AN68" s="465"/>
      <c r="AO68" s="465"/>
      <c r="AP68" s="465"/>
      <c r="AQ68" s="465"/>
      <c r="AR68" s="465"/>
      <c r="AS68" s="465"/>
      <c r="AT68" s="465"/>
    </row>
    <row r="69" s="1" customFormat="true" ht="30" hidden="false" customHeight="true" outlineLevel="0" collapsed="false">
      <c r="A69" s="545" t="n">
        <v>56</v>
      </c>
      <c r="B69" s="546" t="str">
        <f aca="false">IF(基本情報入力シート!C94="","",基本情報入力シート!C94)</f>
        <v/>
      </c>
      <c r="C69" s="546"/>
      <c r="D69" s="546"/>
      <c r="E69" s="546"/>
      <c r="F69" s="546"/>
      <c r="G69" s="546"/>
      <c r="H69" s="546"/>
      <c r="I69" s="546"/>
      <c r="J69" s="547" t="str">
        <f aca="false">IF(基本情報入力シート!M94="","",基本情報入力シート!M94)</f>
        <v/>
      </c>
      <c r="K69" s="548" t="str">
        <f aca="false">IF(基本情報入力シート!R94="","",基本情報入力シート!R94)</f>
        <v/>
      </c>
      <c r="L69" s="548" t="str">
        <f aca="false">IF(基本情報入力シート!W94="","",基本情報入力シート!W94)</f>
        <v/>
      </c>
      <c r="M69" s="547" t="str">
        <f aca="false">IF(基本情報入力シート!X94="","",基本情報入力シート!X94)</f>
        <v/>
      </c>
      <c r="N69" s="549" t="str">
        <f aca="false">IF(基本情報入力シート!Y94="","",基本情報入力シート!Y94)</f>
        <v/>
      </c>
      <c r="O69" s="550"/>
      <c r="P69" s="564"/>
      <c r="Q69" s="552"/>
      <c r="R69" s="552"/>
      <c r="S69" s="553" t="e">
        <f aca="false">IFERROR(ROUNDDOWN(Q69*VLOOKUP(N69,【参考】数式用!$AR$2:$AW$48,MATCH(P69,【参考】数式用!$AT$4:$AW$4)+2,FALSE)*0.5, 0), "")),0))</f>
        <v>#N/A</v>
      </c>
      <c r="T69" s="562"/>
      <c r="U69" s="555" t="e">
        <f aca="false">IFERROR(IF(AG69&lt;&gt;"",Q69*VLOOKUP(N69,【参考】数式用!$AG$2:$AL$48,MATCH(P69,【参考】数式用!$AI$4:$AL$4,0)+2,0), ""), ""))))</f>
        <v>#N/A</v>
      </c>
      <c r="V69" s="554"/>
      <c r="W69" s="556"/>
      <c r="X69" s="556"/>
      <c r="Y69" s="551"/>
      <c r="Z69" s="557"/>
      <c r="AA69" s="558" t="e">
        <f aca="false">IFERROR(IF(Y69="ー", "", ROUNDDOWN(Z69*VLOOKUP(N69,【参考】数式用!$AR$2:$AW$48,MATCH(Y69,【参考】数式用!$AT$4:$AW$4)+2,FALSE)*0.5, 0)), "")),0)))</f>
        <v>#N/A</v>
      </c>
      <c r="AB69" s="559"/>
      <c r="AC69" s="555" t="e">
        <f aca="false">IFERROR(IF(AG69&lt;&gt;"",Z69*VLOOKUP(N69,【参考】数式用!$AG$2:$AL$48,MATCH(Y69,【参考】数式用!$AI$4:$AL$4,0)+2,0), ""), ""))))</f>
        <v>#N/A</v>
      </c>
      <c r="AD69" s="555"/>
      <c r="AE69" s="560"/>
      <c r="AF69" s="561"/>
      <c r="AG69" s="538" t="e">
        <f aca="false">IFERROR(VLOOKUP(O69, 【参考】数式用!$AY$5:$AY$13, 1, FALSE), "")))</f>
        <v>#N/A</v>
      </c>
      <c r="AH69" s="539" t="e">
        <f aca="false">IFERROR(VLOOKUP(N69, 【参考】数式用!$BA$2:$BB$48, 2, FALSE), "")))</f>
        <v>#N/A</v>
      </c>
      <c r="AI69" s="540" t="e">
        <f aca="false">IF(AND(OR(P69="処遇改善加算Ⅰ",P69="処遇改善加算Ⅱ"),AH69="対象"), 1,"")</f>
        <v>#N/A</v>
      </c>
      <c r="AJ69" s="541" t="str">
        <f aca="false">IF(OR(Y69="処遇改善加算Ⅰ",Y69="処遇改善加算Ⅱ"),IF(AND(N69&lt;&gt;"訪問型サービス（総合事業）",N69&lt;&gt;"通所型サービス（総合事業）",N69&lt;&gt;"（介護予防）短期入所生活介護",N69&lt;&gt;"（介護予防）短期入所療養介護（老健）",N69&lt;&gt;"（介護予防）短期入所療養介護 （病院等（老健以外）)",N69&lt;&gt;"（介護予防）短期入所療養介護（医療院）"),1,""),"")</f>
        <v/>
      </c>
      <c r="AK69" s="542"/>
      <c r="AL69" s="542"/>
      <c r="AM69" s="465"/>
      <c r="AN69" s="465"/>
      <c r="AO69" s="465"/>
      <c r="AP69" s="465"/>
      <c r="AQ69" s="465"/>
      <c r="AR69" s="465"/>
      <c r="AS69" s="465"/>
      <c r="AT69" s="465"/>
    </row>
    <row r="70" s="1" customFormat="true" ht="30" hidden="false" customHeight="true" outlineLevel="0" collapsed="false">
      <c r="A70" s="545" t="n">
        <v>57</v>
      </c>
      <c r="B70" s="546" t="str">
        <f aca="false">IF(基本情報入力シート!C95="","",基本情報入力シート!C95)</f>
        <v/>
      </c>
      <c r="C70" s="546"/>
      <c r="D70" s="546"/>
      <c r="E70" s="546"/>
      <c r="F70" s="546"/>
      <c r="G70" s="546"/>
      <c r="H70" s="546"/>
      <c r="I70" s="546"/>
      <c r="J70" s="547" t="str">
        <f aca="false">IF(基本情報入力シート!M95="","",基本情報入力シート!M95)</f>
        <v/>
      </c>
      <c r="K70" s="548" t="str">
        <f aca="false">IF(基本情報入力シート!R95="","",基本情報入力シート!R95)</f>
        <v/>
      </c>
      <c r="L70" s="548" t="str">
        <f aca="false">IF(基本情報入力シート!W95="","",基本情報入力シート!W95)</f>
        <v/>
      </c>
      <c r="M70" s="547" t="str">
        <f aca="false">IF(基本情報入力シート!X95="","",基本情報入力シート!X95)</f>
        <v/>
      </c>
      <c r="N70" s="549" t="str">
        <f aca="false">IF(基本情報入力シート!Y95="","",基本情報入力シート!Y95)</f>
        <v/>
      </c>
      <c r="O70" s="550"/>
      <c r="P70" s="564"/>
      <c r="Q70" s="552"/>
      <c r="R70" s="552"/>
      <c r="S70" s="553" t="e">
        <f aca="false">IFERROR(ROUNDDOWN(Q70*VLOOKUP(N70,【参考】数式用!$AR$2:$AW$48,MATCH(P70,【参考】数式用!$AT$4:$AW$4)+2,FALSE)*0.5, 0), "")),0))</f>
        <v>#N/A</v>
      </c>
      <c r="T70" s="562"/>
      <c r="U70" s="555" t="e">
        <f aca="false">IFERROR(IF(AG70&lt;&gt;"",Q70*VLOOKUP(N70,【参考】数式用!$AG$2:$AL$48,MATCH(P70,【参考】数式用!$AI$4:$AL$4,0)+2,0), ""), ""))))</f>
        <v>#N/A</v>
      </c>
      <c r="V70" s="554"/>
      <c r="W70" s="556"/>
      <c r="X70" s="556"/>
      <c r="Y70" s="551"/>
      <c r="Z70" s="557"/>
      <c r="AA70" s="558" t="e">
        <f aca="false">IFERROR(IF(Y70="ー", "", ROUNDDOWN(Z70*VLOOKUP(N70,【参考】数式用!$AR$2:$AW$48,MATCH(Y70,【参考】数式用!$AT$4:$AW$4)+2,FALSE)*0.5, 0)), "")),0)))</f>
        <v>#N/A</v>
      </c>
      <c r="AB70" s="559"/>
      <c r="AC70" s="555" t="e">
        <f aca="false">IFERROR(IF(AG70&lt;&gt;"",Z70*VLOOKUP(N70,【参考】数式用!$AG$2:$AL$48,MATCH(Y70,【参考】数式用!$AI$4:$AL$4,0)+2,0), ""), ""))))</f>
        <v>#N/A</v>
      </c>
      <c r="AD70" s="555"/>
      <c r="AE70" s="560"/>
      <c r="AF70" s="561"/>
      <c r="AG70" s="538" t="e">
        <f aca="false">IFERROR(VLOOKUP(O70, 【参考】数式用!$AY$5:$AY$13, 1, FALSE), "")))</f>
        <v>#N/A</v>
      </c>
      <c r="AH70" s="539" t="e">
        <f aca="false">IFERROR(VLOOKUP(N70, 【参考】数式用!$BA$2:$BB$48, 2, FALSE), "")))</f>
        <v>#N/A</v>
      </c>
      <c r="AI70" s="540" t="e">
        <f aca="false">IF(AND(OR(P70="処遇改善加算Ⅰ",P70="処遇改善加算Ⅱ"),AH70="対象"), 1,"")</f>
        <v>#N/A</v>
      </c>
      <c r="AJ70" s="541" t="str">
        <f aca="false">IF(OR(Y70="処遇改善加算Ⅰ",Y70="処遇改善加算Ⅱ"),IF(AND(N70&lt;&gt;"訪問型サービス（総合事業）",N70&lt;&gt;"通所型サービス（総合事業）",N70&lt;&gt;"（介護予防）短期入所生活介護",N70&lt;&gt;"（介護予防）短期入所療養介護（老健）",N70&lt;&gt;"（介護予防）短期入所療養介護 （病院等（老健以外）)",N70&lt;&gt;"（介護予防）短期入所療養介護（医療院）"),1,""),"")</f>
        <v/>
      </c>
      <c r="AK70" s="542"/>
      <c r="AL70" s="542"/>
      <c r="AM70" s="465"/>
      <c r="AN70" s="465"/>
      <c r="AO70" s="465"/>
      <c r="AP70" s="465"/>
      <c r="AQ70" s="465"/>
      <c r="AR70" s="465"/>
      <c r="AS70" s="465"/>
      <c r="AT70" s="465"/>
    </row>
    <row r="71" s="1" customFormat="true" ht="30" hidden="false" customHeight="true" outlineLevel="0" collapsed="false">
      <c r="A71" s="545" t="n">
        <v>58</v>
      </c>
      <c r="B71" s="546" t="str">
        <f aca="false">IF(基本情報入力シート!C96="","",基本情報入力シート!C96)</f>
        <v/>
      </c>
      <c r="C71" s="546"/>
      <c r="D71" s="546"/>
      <c r="E71" s="546"/>
      <c r="F71" s="546"/>
      <c r="G71" s="546"/>
      <c r="H71" s="546"/>
      <c r="I71" s="546"/>
      <c r="J71" s="547" t="str">
        <f aca="false">IF(基本情報入力シート!M96="","",基本情報入力シート!M96)</f>
        <v/>
      </c>
      <c r="K71" s="548" t="str">
        <f aca="false">IF(基本情報入力シート!R96="","",基本情報入力シート!R96)</f>
        <v/>
      </c>
      <c r="L71" s="548" t="str">
        <f aca="false">IF(基本情報入力シート!W96="","",基本情報入力シート!W96)</f>
        <v/>
      </c>
      <c r="M71" s="547" t="str">
        <f aca="false">IF(基本情報入力シート!X96="","",基本情報入力シート!X96)</f>
        <v/>
      </c>
      <c r="N71" s="549" t="str">
        <f aca="false">IF(基本情報入力シート!Y96="","",基本情報入力シート!Y96)</f>
        <v/>
      </c>
      <c r="O71" s="550"/>
      <c r="P71" s="564"/>
      <c r="Q71" s="552"/>
      <c r="R71" s="552"/>
      <c r="S71" s="553" t="e">
        <f aca="false">IFERROR(ROUNDDOWN(Q71*VLOOKUP(N71,【参考】数式用!$AR$2:$AW$48,MATCH(P71,【参考】数式用!$AT$4:$AW$4)+2,FALSE)*0.5, 0), "")),0))</f>
        <v>#N/A</v>
      </c>
      <c r="T71" s="562"/>
      <c r="U71" s="555" t="e">
        <f aca="false">IFERROR(IF(AG71&lt;&gt;"",Q71*VLOOKUP(N71,【参考】数式用!$AG$2:$AL$48,MATCH(P71,【参考】数式用!$AI$4:$AL$4,0)+2,0), ""), ""))))</f>
        <v>#N/A</v>
      </c>
      <c r="V71" s="554"/>
      <c r="W71" s="556"/>
      <c r="X71" s="556"/>
      <c r="Y71" s="551"/>
      <c r="Z71" s="557"/>
      <c r="AA71" s="558" t="e">
        <f aca="false">IFERROR(IF(Y71="ー", "", ROUNDDOWN(Z71*VLOOKUP(N71,【参考】数式用!$AR$2:$AW$48,MATCH(Y71,【参考】数式用!$AT$4:$AW$4)+2,FALSE)*0.5, 0)), "")),0)))</f>
        <v>#N/A</v>
      </c>
      <c r="AB71" s="559"/>
      <c r="AC71" s="555" t="e">
        <f aca="false">IFERROR(IF(AG71&lt;&gt;"",Z71*VLOOKUP(N71,【参考】数式用!$AG$2:$AL$48,MATCH(Y71,【参考】数式用!$AI$4:$AL$4,0)+2,0), ""), ""))))</f>
        <v>#N/A</v>
      </c>
      <c r="AD71" s="555"/>
      <c r="AE71" s="560"/>
      <c r="AF71" s="561"/>
      <c r="AG71" s="538" t="e">
        <f aca="false">IFERROR(VLOOKUP(O71, 【参考】数式用!$AY$5:$AY$13, 1, FALSE), "")))</f>
        <v>#N/A</v>
      </c>
      <c r="AH71" s="539" t="e">
        <f aca="false">IFERROR(VLOOKUP(N71, 【参考】数式用!$BA$2:$BB$48, 2, FALSE), "")))</f>
        <v>#N/A</v>
      </c>
      <c r="AI71" s="540" t="e">
        <f aca="false">IF(AND(OR(P71="処遇改善加算Ⅰ",P71="処遇改善加算Ⅱ"),AH71="対象"), 1,"")</f>
        <v>#N/A</v>
      </c>
      <c r="AJ71" s="541" t="str">
        <f aca="false">IF(OR(Y71="処遇改善加算Ⅰ",Y71="処遇改善加算Ⅱ"),IF(AND(N71&lt;&gt;"訪問型サービス（総合事業）",N71&lt;&gt;"通所型サービス（総合事業）",N71&lt;&gt;"（介護予防）短期入所生活介護",N71&lt;&gt;"（介護予防）短期入所療養介護（老健）",N71&lt;&gt;"（介護予防）短期入所療養介護 （病院等（老健以外）)",N71&lt;&gt;"（介護予防）短期入所療養介護（医療院）"),1,""),"")</f>
        <v/>
      </c>
      <c r="AK71" s="542"/>
      <c r="AL71" s="542"/>
      <c r="AM71" s="465"/>
      <c r="AN71" s="465"/>
      <c r="AO71" s="465"/>
      <c r="AP71" s="465"/>
      <c r="AQ71" s="465"/>
      <c r="AR71" s="465"/>
      <c r="AS71" s="465"/>
      <c r="AT71" s="465"/>
    </row>
    <row r="72" s="1" customFormat="true" ht="30" hidden="false" customHeight="true" outlineLevel="0" collapsed="false">
      <c r="A72" s="545" t="n">
        <v>59</v>
      </c>
      <c r="B72" s="546" t="str">
        <f aca="false">IF(基本情報入力シート!C97="","",基本情報入力シート!C97)</f>
        <v/>
      </c>
      <c r="C72" s="546"/>
      <c r="D72" s="546"/>
      <c r="E72" s="546"/>
      <c r="F72" s="546"/>
      <c r="G72" s="546"/>
      <c r="H72" s="546"/>
      <c r="I72" s="546"/>
      <c r="J72" s="547" t="str">
        <f aca="false">IF(基本情報入力シート!M97="","",基本情報入力シート!M97)</f>
        <v/>
      </c>
      <c r="K72" s="548" t="str">
        <f aca="false">IF(基本情報入力シート!R97="","",基本情報入力シート!R97)</f>
        <v/>
      </c>
      <c r="L72" s="548" t="str">
        <f aca="false">IF(基本情報入力シート!W97="","",基本情報入力シート!W97)</f>
        <v/>
      </c>
      <c r="M72" s="547" t="str">
        <f aca="false">IF(基本情報入力シート!X97="","",基本情報入力シート!X97)</f>
        <v/>
      </c>
      <c r="N72" s="549" t="str">
        <f aca="false">IF(基本情報入力シート!Y97="","",基本情報入力シート!Y97)</f>
        <v/>
      </c>
      <c r="O72" s="550"/>
      <c r="P72" s="564"/>
      <c r="Q72" s="552"/>
      <c r="R72" s="552"/>
      <c r="S72" s="553" t="e">
        <f aca="false">IFERROR(ROUNDDOWN(Q72*VLOOKUP(N72,【参考】数式用!$AR$2:$AW$48,MATCH(P72,【参考】数式用!$AT$4:$AW$4)+2,FALSE)*0.5, 0), "")),0))</f>
        <v>#N/A</v>
      </c>
      <c r="T72" s="562"/>
      <c r="U72" s="555" t="e">
        <f aca="false">IFERROR(IF(AG72&lt;&gt;"",Q72*VLOOKUP(N72,【参考】数式用!$AG$2:$AL$48,MATCH(P72,【参考】数式用!$AI$4:$AL$4,0)+2,0), ""), ""))))</f>
        <v>#N/A</v>
      </c>
      <c r="V72" s="554"/>
      <c r="W72" s="556"/>
      <c r="X72" s="556"/>
      <c r="Y72" s="551"/>
      <c r="Z72" s="557"/>
      <c r="AA72" s="558" t="e">
        <f aca="false">IFERROR(IF(Y72="ー", "", ROUNDDOWN(Z72*VLOOKUP(N72,【参考】数式用!$AR$2:$AW$48,MATCH(Y72,【参考】数式用!$AT$4:$AW$4)+2,FALSE)*0.5, 0)), "")),0)))</f>
        <v>#N/A</v>
      </c>
      <c r="AB72" s="559"/>
      <c r="AC72" s="555" t="e">
        <f aca="false">IFERROR(IF(AG72&lt;&gt;"",Z72*VLOOKUP(N72,【参考】数式用!$AG$2:$AL$48,MATCH(Y72,【参考】数式用!$AI$4:$AL$4,0)+2,0), ""), ""))))</f>
        <v>#N/A</v>
      </c>
      <c r="AD72" s="555"/>
      <c r="AE72" s="560"/>
      <c r="AF72" s="561"/>
      <c r="AG72" s="538" t="e">
        <f aca="false">IFERROR(VLOOKUP(O72, 【参考】数式用!$AY$5:$AY$13, 1, FALSE), "")))</f>
        <v>#N/A</v>
      </c>
      <c r="AH72" s="539" t="e">
        <f aca="false">IFERROR(VLOOKUP(N72, 【参考】数式用!$BA$2:$BB$48, 2, FALSE), "")))</f>
        <v>#N/A</v>
      </c>
      <c r="AI72" s="540" t="e">
        <f aca="false">IF(AND(OR(P72="処遇改善加算Ⅰ",P72="処遇改善加算Ⅱ"),AH72="対象"), 1,"")</f>
        <v>#N/A</v>
      </c>
      <c r="AJ72" s="541" t="str">
        <f aca="false">IF(OR(Y72="処遇改善加算Ⅰ",Y72="処遇改善加算Ⅱ"),IF(AND(N72&lt;&gt;"訪問型サービス（総合事業）",N72&lt;&gt;"通所型サービス（総合事業）",N72&lt;&gt;"（介護予防）短期入所生活介護",N72&lt;&gt;"（介護予防）短期入所療養介護（老健）",N72&lt;&gt;"（介護予防）短期入所療養介護 （病院等（老健以外）)",N72&lt;&gt;"（介護予防）短期入所療養介護（医療院）"),1,""),"")</f>
        <v/>
      </c>
      <c r="AK72" s="542"/>
      <c r="AL72" s="542"/>
      <c r="AM72" s="465"/>
      <c r="AN72" s="465"/>
      <c r="AO72" s="465"/>
      <c r="AP72" s="465"/>
      <c r="AQ72" s="465"/>
      <c r="AR72" s="465"/>
      <c r="AS72" s="465"/>
      <c r="AT72" s="465"/>
    </row>
    <row r="73" s="1" customFormat="true" ht="30" hidden="false" customHeight="true" outlineLevel="0" collapsed="false">
      <c r="A73" s="545" t="n">
        <v>60</v>
      </c>
      <c r="B73" s="546" t="str">
        <f aca="false">IF(基本情報入力シート!C98="","",基本情報入力シート!C98)</f>
        <v/>
      </c>
      <c r="C73" s="546"/>
      <c r="D73" s="546"/>
      <c r="E73" s="546"/>
      <c r="F73" s="546"/>
      <c r="G73" s="546"/>
      <c r="H73" s="546"/>
      <c r="I73" s="546"/>
      <c r="J73" s="547" t="str">
        <f aca="false">IF(基本情報入力シート!M98="","",基本情報入力シート!M98)</f>
        <v/>
      </c>
      <c r="K73" s="548" t="str">
        <f aca="false">IF(基本情報入力シート!R98="","",基本情報入力シート!R98)</f>
        <v/>
      </c>
      <c r="L73" s="548" t="str">
        <f aca="false">IF(基本情報入力シート!W98="","",基本情報入力シート!W98)</f>
        <v/>
      </c>
      <c r="M73" s="547" t="str">
        <f aca="false">IF(基本情報入力シート!X98="","",基本情報入力シート!X98)</f>
        <v/>
      </c>
      <c r="N73" s="549" t="str">
        <f aca="false">IF(基本情報入力シート!Y98="","",基本情報入力シート!Y98)</f>
        <v/>
      </c>
      <c r="O73" s="550"/>
      <c r="P73" s="564"/>
      <c r="Q73" s="552"/>
      <c r="R73" s="552"/>
      <c r="S73" s="553" t="e">
        <f aca="false">IFERROR(ROUNDDOWN(Q73*VLOOKUP(N73,【参考】数式用!$AR$2:$AW$48,MATCH(P73,【参考】数式用!$AT$4:$AW$4)+2,FALSE)*0.5, 0), "")),0))</f>
        <v>#N/A</v>
      </c>
      <c r="T73" s="562"/>
      <c r="U73" s="555" t="e">
        <f aca="false">IFERROR(IF(AG73&lt;&gt;"",Q73*VLOOKUP(N73,【参考】数式用!$AG$2:$AL$48,MATCH(P73,【参考】数式用!$AI$4:$AL$4,0)+2,0), ""), ""))))</f>
        <v>#N/A</v>
      </c>
      <c r="V73" s="554"/>
      <c r="W73" s="556"/>
      <c r="X73" s="556"/>
      <c r="Y73" s="551"/>
      <c r="Z73" s="557"/>
      <c r="AA73" s="558" t="e">
        <f aca="false">IFERROR(IF(Y73="ー", "", ROUNDDOWN(Z73*VLOOKUP(N73,【参考】数式用!$AR$2:$AW$48,MATCH(Y73,【参考】数式用!$AT$4:$AW$4)+2,FALSE)*0.5, 0)), "")),0)))</f>
        <v>#N/A</v>
      </c>
      <c r="AB73" s="559"/>
      <c r="AC73" s="555" t="e">
        <f aca="false">IFERROR(IF(AG73&lt;&gt;"",Z73*VLOOKUP(N73,【参考】数式用!$AG$2:$AL$48,MATCH(Y73,【参考】数式用!$AI$4:$AL$4,0)+2,0), ""), ""))))</f>
        <v>#N/A</v>
      </c>
      <c r="AD73" s="555"/>
      <c r="AE73" s="560"/>
      <c r="AF73" s="561"/>
      <c r="AG73" s="538" t="e">
        <f aca="false">IFERROR(VLOOKUP(O73, 【参考】数式用!$AY$5:$AY$13, 1, FALSE), "")))</f>
        <v>#N/A</v>
      </c>
      <c r="AH73" s="539" t="e">
        <f aca="false">IFERROR(VLOOKUP(N73, 【参考】数式用!$BA$2:$BB$48, 2, FALSE), "")))</f>
        <v>#N/A</v>
      </c>
      <c r="AI73" s="540" t="e">
        <f aca="false">IF(AND(OR(P73="処遇改善加算Ⅰ",P73="処遇改善加算Ⅱ"),AH73="対象"), 1,"")</f>
        <v>#N/A</v>
      </c>
      <c r="AJ73" s="541" t="str">
        <f aca="false">IF(OR(Y73="処遇改善加算Ⅰ",Y73="処遇改善加算Ⅱ"),IF(AND(N73&lt;&gt;"訪問型サービス（総合事業）",N73&lt;&gt;"通所型サービス（総合事業）",N73&lt;&gt;"（介護予防）短期入所生活介護",N73&lt;&gt;"（介護予防）短期入所療養介護（老健）",N73&lt;&gt;"（介護予防）短期入所療養介護 （病院等（老健以外）)",N73&lt;&gt;"（介護予防）短期入所療養介護（医療院）"),1,""),"")</f>
        <v/>
      </c>
      <c r="AK73" s="542"/>
      <c r="AL73" s="542"/>
      <c r="AM73" s="465"/>
      <c r="AN73" s="465"/>
      <c r="AO73" s="465"/>
      <c r="AP73" s="465"/>
      <c r="AQ73" s="465"/>
      <c r="AR73" s="465"/>
      <c r="AS73" s="465"/>
      <c r="AT73" s="465"/>
    </row>
    <row r="74" s="1" customFormat="true" ht="30" hidden="false" customHeight="true" outlineLevel="0" collapsed="false">
      <c r="A74" s="545" t="n">
        <v>61</v>
      </c>
      <c r="B74" s="546" t="str">
        <f aca="false">IF(基本情報入力シート!C99="","",基本情報入力シート!C99)</f>
        <v/>
      </c>
      <c r="C74" s="546"/>
      <c r="D74" s="546"/>
      <c r="E74" s="546"/>
      <c r="F74" s="546"/>
      <c r="G74" s="546"/>
      <c r="H74" s="546"/>
      <c r="I74" s="546"/>
      <c r="J74" s="547" t="str">
        <f aca="false">IF(基本情報入力シート!M99="","",基本情報入力シート!M99)</f>
        <v/>
      </c>
      <c r="K74" s="548" t="str">
        <f aca="false">IF(基本情報入力シート!R99="","",基本情報入力シート!R99)</f>
        <v/>
      </c>
      <c r="L74" s="548" t="str">
        <f aca="false">IF(基本情報入力シート!W99="","",基本情報入力シート!W99)</f>
        <v/>
      </c>
      <c r="M74" s="547" t="str">
        <f aca="false">IF(基本情報入力シート!X99="","",基本情報入力シート!X99)</f>
        <v/>
      </c>
      <c r="N74" s="549" t="str">
        <f aca="false">IF(基本情報入力シート!Y99="","",基本情報入力シート!Y99)</f>
        <v/>
      </c>
      <c r="O74" s="550"/>
      <c r="P74" s="564"/>
      <c r="Q74" s="552"/>
      <c r="R74" s="552"/>
      <c r="S74" s="553" t="e">
        <f aca="false">IFERROR(ROUNDDOWN(Q74*VLOOKUP(N74,【参考】数式用!$AR$2:$AW$48,MATCH(P74,【参考】数式用!$AT$4:$AW$4)+2,FALSE)*0.5, 0), "")),0))</f>
        <v>#N/A</v>
      </c>
      <c r="T74" s="562"/>
      <c r="U74" s="555" t="e">
        <f aca="false">IFERROR(IF(AG74&lt;&gt;"",Q74*VLOOKUP(N74,【参考】数式用!$AG$2:$AL$48,MATCH(P74,【参考】数式用!$AI$4:$AL$4,0)+2,0), ""), ""))))</f>
        <v>#N/A</v>
      </c>
      <c r="V74" s="554"/>
      <c r="W74" s="556"/>
      <c r="X74" s="556"/>
      <c r="Y74" s="551"/>
      <c r="Z74" s="557"/>
      <c r="AA74" s="558" t="e">
        <f aca="false">IFERROR(IF(Y74="ー", "", ROUNDDOWN(Z74*VLOOKUP(N74,【参考】数式用!$AR$2:$AW$48,MATCH(Y74,【参考】数式用!$AT$4:$AW$4)+2,FALSE)*0.5, 0)), "")),0)))</f>
        <v>#N/A</v>
      </c>
      <c r="AB74" s="559"/>
      <c r="AC74" s="555" t="e">
        <f aca="false">IFERROR(IF(AG74&lt;&gt;"",Z74*VLOOKUP(N74,【参考】数式用!$AG$2:$AL$48,MATCH(Y74,【参考】数式用!$AI$4:$AL$4,0)+2,0), ""), ""))))</f>
        <v>#N/A</v>
      </c>
      <c r="AD74" s="555"/>
      <c r="AE74" s="560"/>
      <c r="AF74" s="561"/>
      <c r="AG74" s="538" t="e">
        <f aca="false">IFERROR(VLOOKUP(O74, 【参考】数式用!$AY$5:$AY$13, 1, FALSE), "")))</f>
        <v>#N/A</v>
      </c>
      <c r="AH74" s="539" t="e">
        <f aca="false">IFERROR(VLOOKUP(N74, 【参考】数式用!$BA$2:$BB$48, 2, FALSE), "")))</f>
        <v>#N/A</v>
      </c>
      <c r="AI74" s="540" t="e">
        <f aca="false">IF(AND(OR(P74="処遇改善加算Ⅰ",P74="処遇改善加算Ⅱ"),AH74="対象"), 1,"")</f>
        <v>#N/A</v>
      </c>
      <c r="AJ74" s="541" t="str">
        <f aca="false">IF(OR(Y74="処遇改善加算Ⅰ",Y74="処遇改善加算Ⅱ"),IF(AND(N74&lt;&gt;"訪問型サービス（総合事業）",N74&lt;&gt;"通所型サービス（総合事業）",N74&lt;&gt;"（介護予防）短期入所生活介護",N74&lt;&gt;"（介護予防）短期入所療養介護（老健）",N74&lt;&gt;"（介護予防）短期入所療養介護 （病院等（老健以外）)",N74&lt;&gt;"（介護予防）短期入所療養介護（医療院）"),1,""),"")</f>
        <v/>
      </c>
      <c r="AK74" s="542"/>
      <c r="AL74" s="542"/>
      <c r="AM74" s="465"/>
      <c r="AN74" s="465"/>
      <c r="AO74" s="465"/>
      <c r="AP74" s="465"/>
      <c r="AQ74" s="465"/>
      <c r="AR74" s="465"/>
      <c r="AS74" s="465"/>
      <c r="AT74" s="465"/>
    </row>
    <row r="75" s="1" customFormat="true" ht="30" hidden="false" customHeight="true" outlineLevel="0" collapsed="false">
      <c r="A75" s="545" t="n">
        <v>62</v>
      </c>
      <c r="B75" s="546" t="str">
        <f aca="false">IF(基本情報入力シート!C100="","",基本情報入力シート!C100)</f>
        <v/>
      </c>
      <c r="C75" s="546"/>
      <c r="D75" s="546"/>
      <c r="E75" s="546"/>
      <c r="F75" s="546"/>
      <c r="G75" s="546"/>
      <c r="H75" s="546"/>
      <c r="I75" s="546"/>
      <c r="J75" s="547" t="str">
        <f aca="false">IF(基本情報入力シート!M100="","",基本情報入力シート!M100)</f>
        <v/>
      </c>
      <c r="K75" s="548" t="str">
        <f aca="false">IF(基本情報入力シート!R100="","",基本情報入力シート!R100)</f>
        <v/>
      </c>
      <c r="L75" s="548" t="str">
        <f aca="false">IF(基本情報入力シート!W100="","",基本情報入力シート!W100)</f>
        <v/>
      </c>
      <c r="M75" s="547" t="str">
        <f aca="false">IF(基本情報入力シート!X100="","",基本情報入力シート!X100)</f>
        <v/>
      </c>
      <c r="N75" s="549" t="str">
        <f aca="false">IF(基本情報入力シート!Y100="","",基本情報入力シート!Y100)</f>
        <v/>
      </c>
      <c r="O75" s="550"/>
      <c r="P75" s="564"/>
      <c r="Q75" s="552"/>
      <c r="R75" s="552"/>
      <c r="S75" s="553" t="e">
        <f aca="false">IFERROR(ROUNDDOWN(Q75*VLOOKUP(N75,【参考】数式用!$AR$2:$AW$48,MATCH(P75,【参考】数式用!$AT$4:$AW$4)+2,FALSE)*0.5, 0), "")),0))</f>
        <v>#N/A</v>
      </c>
      <c r="T75" s="562"/>
      <c r="U75" s="555" t="e">
        <f aca="false">IFERROR(IF(AG75&lt;&gt;"",Q75*VLOOKUP(N75,【参考】数式用!$AG$2:$AL$48,MATCH(P75,【参考】数式用!$AI$4:$AL$4,0)+2,0), ""), ""))))</f>
        <v>#N/A</v>
      </c>
      <c r="V75" s="554"/>
      <c r="W75" s="556"/>
      <c r="X75" s="556"/>
      <c r="Y75" s="551"/>
      <c r="Z75" s="557"/>
      <c r="AA75" s="558" t="e">
        <f aca="false">IFERROR(IF(Y75="ー", "", ROUNDDOWN(Z75*VLOOKUP(N75,【参考】数式用!$AR$2:$AW$48,MATCH(Y75,【参考】数式用!$AT$4:$AW$4)+2,FALSE)*0.5, 0)), "")),0)))</f>
        <v>#N/A</v>
      </c>
      <c r="AB75" s="559"/>
      <c r="AC75" s="555" t="e">
        <f aca="false">IFERROR(IF(AG75&lt;&gt;"",Z75*VLOOKUP(N75,【参考】数式用!$AG$2:$AL$48,MATCH(Y75,【参考】数式用!$AI$4:$AL$4,0)+2,0), ""), ""))))</f>
        <v>#N/A</v>
      </c>
      <c r="AD75" s="555"/>
      <c r="AE75" s="560"/>
      <c r="AF75" s="561"/>
      <c r="AG75" s="538" t="e">
        <f aca="false">IFERROR(VLOOKUP(O75, 【参考】数式用!$AY$5:$AY$13, 1, FALSE), "")))</f>
        <v>#N/A</v>
      </c>
      <c r="AH75" s="539" t="e">
        <f aca="false">IFERROR(VLOOKUP(N75, 【参考】数式用!$BA$2:$BB$48, 2, FALSE), "")))</f>
        <v>#N/A</v>
      </c>
      <c r="AI75" s="540" t="e">
        <f aca="false">IF(AND(OR(P75="処遇改善加算Ⅰ",P75="処遇改善加算Ⅱ"),AH75="対象"), 1,"")</f>
        <v>#N/A</v>
      </c>
      <c r="AJ75" s="541" t="str">
        <f aca="false">IF(OR(Y75="処遇改善加算Ⅰ",Y75="処遇改善加算Ⅱ"),IF(AND(N75&lt;&gt;"訪問型サービス（総合事業）",N75&lt;&gt;"通所型サービス（総合事業）",N75&lt;&gt;"（介護予防）短期入所生活介護",N75&lt;&gt;"（介護予防）短期入所療養介護（老健）",N75&lt;&gt;"（介護予防）短期入所療養介護 （病院等（老健以外）)",N75&lt;&gt;"（介護予防）短期入所療養介護（医療院）"),1,""),"")</f>
        <v/>
      </c>
      <c r="AK75" s="542"/>
      <c r="AL75" s="542"/>
      <c r="AM75" s="465"/>
      <c r="AN75" s="465"/>
      <c r="AO75" s="465"/>
      <c r="AP75" s="465"/>
      <c r="AQ75" s="465"/>
      <c r="AR75" s="465"/>
      <c r="AS75" s="465"/>
      <c r="AT75" s="465"/>
    </row>
    <row r="76" s="1" customFormat="true" ht="30" hidden="false" customHeight="true" outlineLevel="0" collapsed="false">
      <c r="A76" s="545" t="n">
        <v>63</v>
      </c>
      <c r="B76" s="546" t="str">
        <f aca="false">IF(基本情報入力シート!C101="","",基本情報入力シート!C101)</f>
        <v/>
      </c>
      <c r="C76" s="546"/>
      <c r="D76" s="546"/>
      <c r="E76" s="546"/>
      <c r="F76" s="546"/>
      <c r="G76" s="546"/>
      <c r="H76" s="546"/>
      <c r="I76" s="546"/>
      <c r="J76" s="547" t="str">
        <f aca="false">IF(基本情報入力シート!M101="","",基本情報入力シート!M101)</f>
        <v/>
      </c>
      <c r="K76" s="548" t="str">
        <f aca="false">IF(基本情報入力シート!R101="","",基本情報入力シート!R101)</f>
        <v/>
      </c>
      <c r="L76" s="548" t="str">
        <f aca="false">IF(基本情報入力シート!W101="","",基本情報入力シート!W101)</f>
        <v/>
      </c>
      <c r="M76" s="547" t="str">
        <f aca="false">IF(基本情報入力シート!X101="","",基本情報入力シート!X101)</f>
        <v/>
      </c>
      <c r="N76" s="549" t="str">
        <f aca="false">IF(基本情報入力シート!Y101="","",基本情報入力シート!Y101)</f>
        <v/>
      </c>
      <c r="O76" s="550"/>
      <c r="P76" s="564"/>
      <c r="Q76" s="552"/>
      <c r="R76" s="552"/>
      <c r="S76" s="553" t="e">
        <f aca="false">IFERROR(ROUNDDOWN(Q76*VLOOKUP(N76,【参考】数式用!$AR$2:$AW$48,MATCH(P76,【参考】数式用!$AT$4:$AW$4)+2,FALSE)*0.5, 0), "")),0))</f>
        <v>#N/A</v>
      </c>
      <c r="T76" s="562"/>
      <c r="U76" s="555" t="e">
        <f aca="false">IFERROR(IF(AG76&lt;&gt;"",Q76*VLOOKUP(N76,【参考】数式用!$AG$2:$AL$48,MATCH(P76,【参考】数式用!$AI$4:$AL$4,0)+2,0), ""), ""))))</f>
        <v>#N/A</v>
      </c>
      <c r="V76" s="554"/>
      <c r="W76" s="556"/>
      <c r="X76" s="556"/>
      <c r="Y76" s="551"/>
      <c r="Z76" s="557"/>
      <c r="AA76" s="558" t="e">
        <f aca="false">IFERROR(IF(Y76="ー", "", ROUNDDOWN(Z76*VLOOKUP(N76,【参考】数式用!$AR$2:$AW$48,MATCH(Y76,【参考】数式用!$AT$4:$AW$4)+2,FALSE)*0.5, 0)), "")),0)))</f>
        <v>#N/A</v>
      </c>
      <c r="AB76" s="559"/>
      <c r="AC76" s="555" t="e">
        <f aca="false">IFERROR(IF(AG76&lt;&gt;"",Z76*VLOOKUP(N76,【参考】数式用!$AG$2:$AL$48,MATCH(Y76,【参考】数式用!$AI$4:$AL$4,0)+2,0), ""), ""))))</f>
        <v>#N/A</v>
      </c>
      <c r="AD76" s="555"/>
      <c r="AE76" s="560"/>
      <c r="AF76" s="561"/>
      <c r="AG76" s="538" t="e">
        <f aca="false">IFERROR(VLOOKUP(O76, 【参考】数式用!$AY$5:$AY$13, 1, FALSE), "")))</f>
        <v>#N/A</v>
      </c>
      <c r="AH76" s="539" t="e">
        <f aca="false">IFERROR(VLOOKUP(N76, 【参考】数式用!$BA$2:$BB$48, 2, FALSE), "")))</f>
        <v>#N/A</v>
      </c>
      <c r="AI76" s="540" t="e">
        <f aca="false">IF(AND(OR(P76="処遇改善加算Ⅰ",P76="処遇改善加算Ⅱ"),AH76="対象"), 1,"")</f>
        <v>#N/A</v>
      </c>
      <c r="AJ76" s="541" t="str">
        <f aca="false">IF(OR(Y76="処遇改善加算Ⅰ",Y76="処遇改善加算Ⅱ"),IF(AND(N76&lt;&gt;"訪問型サービス（総合事業）",N76&lt;&gt;"通所型サービス（総合事業）",N76&lt;&gt;"（介護予防）短期入所生活介護",N76&lt;&gt;"（介護予防）短期入所療養介護（老健）",N76&lt;&gt;"（介護予防）短期入所療養介護 （病院等（老健以外）)",N76&lt;&gt;"（介護予防）短期入所療養介護（医療院）"),1,""),"")</f>
        <v/>
      </c>
      <c r="AK76" s="542"/>
      <c r="AL76" s="542"/>
      <c r="AM76" s="465"/>
      <c r="AN76" s="465"/>
      <c r="AO76" s="465"/>
      <c r="AP76" s="465"/>
      <c r="AQ76" s="465"/>
      <c r="AR76" s="465"/>
      <c r="AS76" s="465"/>
      <c r="AT76" s="465"/>
    </row>
    <row r="77" s="1" customFormat="true" ht="30" hidden="false" customHeight="true" outlineLevel="0" collapsed="false">
      <c r="A77" s="545" t="n">
        <v>64</v>
      </c>
      <c r="B77" s="546" t="str">
        <f aca="false">IF(基本情報入力シート!C102="","",基本情報入力シート!C102)</f>
        <v/>
      </c>
      <c r="C77" s="546"/>
      <c r="D77" s="546"/>
      <c r="E77" s="546"/>
      <c r="F77" s="546"/>
      <c r="G77" s="546"/>
      <c r="H77" s="546"/>
      <c r="I77" s="546"/>
      <c r="J77" s="547" t="str">
        <f aca="false">IF(基本情報入力シート!M102="","",基本情報入力シート!M102)</f>
        <v/>
      </c>
      <c r="K77" s="548" t="str">
        <f aca="false">IF(基本情報入力シート!R102="","",基本情報入力シート!R102)</f>
        <v/>
      </c>
      <c r="L77" s="548" t="str">
        <f aca="false">IF(基本情報入力シート!W102="","",基本情報入力シート!W102)</f>
        <v/>
      </c>
      <c r="M77" s="547" t="str">
        <f aca="false">IF(基本情報入力シート!X102="","",基本情報入力シート!X102)</f>
        <v/>
      </c>
      <c r="N77" s="549" t="str">
        <f aca="false">IF(基本情報入力シート!Y102="","",基本情報入力シート!Y102)</f>
        <v/>
      </c>
      <c r="O77" s="550"/>
      <c r="P77" s="564"/>
      <c r="Q77" s="552"/>
      <c r="R77" s="552"/>
      <c r="S77" s="553" t="e">
        <f aca="false">IFERROR(ROUNDDOWN(Q77*VLOOKUP(N77,【参考】数式用!$AR$2:$AW$48,MATCH(P77,【参考】数式用!$AT$4:$AW$4)+2,FALSE)*0.5, 0), "")),0))</f>
        <v>#N/A</v>
      </c>
      <c r="T77" s="562"/>
      <c r="U77" s="555" t="e">
        <f aca="false">IFERROR(IF(AG77&lt;&gt;"",Q77*VLOOKUP(N77,【参考】数式用!$AG$2:$AL$48,MATCH(P77,【参考】数式用!$AI$4:$AL$4,0)+2,0), ""), ""))))</f>
        <v>#N/A</v>
      </c>
      <c r="V77" s="554"/>
      <c r="W77" s="556"/>
      <c r="X77" s="556"/>
      <c r="Y77" s="551"/>
      <c r="Z77" s="557"/>
      <c r="AA77" s="558" t="e">
        <f aca="false">IFERROR(IF(Y77="ー", "", ROUNDDOWN(Z77*VLOOKUP(N77,【参考】数式用!$AR$2:$AW$48,MATCH(Y77,【参考】数式用!$AT$4:$AW$4)+2,FALSE)*0.5, 0)), "")),0)))</f>
        <v>#N/A</v>
      </c>
      <c r="AB77" s="559"/>
      <c r="AC77" s="555" t="e">
        <f aca="false">IFERROR(IF(AG77&lt;&gt;"",Z77*VLOOKUP(N77,【参考】数式用!$AG$2:$AL$48,MATCH(Y77,【参考】数式用!$AI$4:$AL$4,0)+2,0), ""), ""))))</f>
        <v>#N/A</v>
      </c>
      <c r="AD77" s="555"/>
      <c r="AE77" s="560"/>
      <c r="AF77" s="561"/>
      <c r="AG77" s="538" t="e">
        <f aca="false">IFERROR(VLOOKUP(O77, 【参考】数式用!$AY$5:$AY$13, 1, FALSE), "")))</f>
        <v>#N/A</v>
      </c>
      <c r="AH77" s="539" t="e">
        <f aca="false">IFERROR(VLOOKUP(N77, 【参考】数式用!$BA$2:$BB$48, 2, FALSE), "")))</f>
        <v>#N/A</v>
      </c>
      <c r="AI77" s="540" t="e">
        <f aca="false">IF(AND(OR(P77="処遇改善加算Ⅰ",P77="処遇改善加算Ⅱ"),AH77="対象"), 1,"")</f>
        <v>#N/A</v>
      </c>
      <c r="AJ77" s="541" t="str">
        <f aca="false">IF(OR(Y77="処遇改善加算Ⅰ",Y77="処遇改善加算Ⅱ"),IF(AND(N77&lt;&gt;"訪問型サービス（総合事業）",N77&lt;&gt;"通所型サービス（総合事業）",N77&lt;&gt;"（介護予防）短期入所生活介護",N77&lt;&gt;"（介護予防）短期入所療養介護（老健）",N77&lt;&gt;"（介護予防）短期入所療養介護 （病院等（老健以外）)",N77&lt;&gt;"（介護予防）短期入所療養介護（医療院）"),1,""),"")</f>
        <v/>
      </c>
      <c r="AK77" s="542"/>
      <c r="AL77" s="542"/>
      <c r="AM77" s="465"/>
      <c r="AN77" s="465"/>
      <c r="AO77" s="465"/>
      <c r="AP77" s="465"/>
      <c r="AQ77" s="465"/>
      <c r="AR77" s="465"/>
      <c r="AS77" s="465"/>
      <c r="AT77" s="465"/>
    </row>
    <row r="78" s="1" customFormat="true" ht="30" hidden="false" customHeight="true" outlineLevel="0" collapsed="false">
      <c r="A78" s="545" t="n">
        <v>65</v>
      </c>
      <c r="B78" s="546" t="str">
        <f aca="false">IF(基本情報入力シート!C103="","",基本情報入力シート!C103)</f>
        <v/>
      </c>
      <c r="C78" s="546"/>
      <c r="D78" s="546"/>
      <c r="E78" s="546"/>
      <c r="F78" s="546"/>
      <c r="G78" s="546"/>
      <c r="H78" s="546"/>
      <c r="I78" s="546"/>
      <c r="J78" s="547" t="str">
        <f aca="false">IF(基本情報入力シート!M103="","",基本情報入力シート!M103)</f>
        <v/>
      </c>
      <c r="K78" s="548" t="str">
        <f aca="false">IF(基本情報入力シート!R103="","",基本情報入力シート!R103)</f>
        <v/>
      </c>
      <c r="L78" s="548" t="str">
        <f aca="false">IF(基本情報入力シート!W103="","",基本情報入力シート!W103)</f>
        <v/>
      </c>
      <c r="M78" s="547" t="str">
        <f aca="false">IF(基本情報入力シート!X103="","",基本情報入力シート!X103)</f>
        <v/>
      </c>
      <c r="N78" s="549" t="str">
        <f aca="false">IF(基本情報入力シート!Y103="","",基本情報入力シート!Y103)</f>
        <v/>
      </c>
      <c r="O78" s="550"/>
      <c r="P78" s="564"/>
      <c r="Q78" s="552"/>
      <c r="R78" s="552"/>
      <c r="S78" s="553" t="e">
        <f aca="false">IFERROR(ROUNDDOWN(Q78*VLOOKUP(N78,【参考】数式用!$AR$2:$AW$48,MATCH(P78,【参考】数式用!$AT$4:$AW$4)+2,FALSE)*0.5, 0), "")),0))</f>
        <v>#N/A</v>
      </c>
      <c r="T78" s="562"/>
      <c r="U78" s="555" t="e">
        <f aca="false">IFERROR(IF(AG78&lt;&gt;"",Q78*VLOOKUP(N78,【参考】数式用!$AG$2:$AL$48,MATCH(P78,【参考】数式用!$AI$4:$AL$4,0)+2,0), ""), ""))))</f>
        <v>#N/A</v>
      </c>
      <c r="V78" s="554"/>
      <c r="W78" s="556"/>
      <c r="X78" s="556"/>
      <c r="Y78" s="551"/>
      <c r="Z78" s="557"/>
      <c r="AA78" s="558" t="e">
        <f aca="false">IFERROR(IF(Y78="ー", "", ROUNDDOWN(Z78*VLOOKUP(N78,【参考】数式用!$AR$2:$AW$48,MATCH(Y78,【参考】数式用!$AT$4:$AW$4)+2,FALSE)*0.5, 0)), "")),0)))</f>
        <v>#N/A</v>
      </c>
      <c r="AB78" s="559"/>
      <c r="AC78" s="555" t="e">
        <f aca="false">IFERROR(IF(AG78&lt;&gt;"",Z78*VLOOKUP(N78,【参考】数式用!$AG$2:$AL$48,MATCH(Y78,【参考】数式用!$AI$4:$AL$4,0)+2,0), ""), ""))))</f>
        <v>#N/A</v>
      </c>
      <c r="AD78" s="555"/>
      <c r="AE78" s="560"/>
      <c r="AF78" s="561"/>
      <c r="AG78" s="538" t="e">
        <f aca="false">IFERROR(VLOOKUP(O78, 【参考】数式用!$AY$5:$AY$13, 1, FALSE), "")))</f>
        <v>#N/A</v>
      </c>
      <c r="AH78" s="539" t="e">
        <f aca="false">IFERROR(VLOOKUP(N78, 【参考】数式用!$BA$2:$BB$48, 2, FALSE), "")))</f>
        <v>#N/A</v>
      </c>
      <c r="AI78" s="540" t="e">
        <f aca="false">IF(AND(OR(P78="処遇改善加算Ⅰ",P78="処遇改善加算Ⅱ"),AH78="対象"), 1,"")</f>
        <v>#N/A</v>
      </c>
      <c r="AJ78" s="541" t="str">
        <f aca="false">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542"/>
      <c r="AL78" s="542"/>
      <c r="AM78" s="465"/>
      <c r="AN78" s="465"/>
      <c r="AO78" s="465"/>
      <c r="AP78" s="465"/>
      <c r="AQ78" s="465"/>
      <c r="AR78" s="465"/>
      <c r="AS78" s="465"/>
      <c r="AT78" s="465"/>
    </row>
    <row r="79" s="1" customFormat="true" ht="30" hidden="false" customHeight="true" outlineLevel="0" collapsed="false">
      <c r="A79" s="545" t="n">
        <v>66</v>
      </c>
      <c r="B79" s="546" t="str">
        <f aca="false">IF(基本情報入力シート!C104="","",基本情報入力シート!C104)</f>
        <v/>
      </c>
      <c r="C79" s="546"/>
      <c r="D79" s="546"/>
      <c r="E79" s="546"/>
      <c r="F79" s="546"/>
      <c r="G79" s="546"/>
      <c r="H79" s="546"/>
      <c r="I79" s="546"/>
      <c r="J79" s="547" t="str">
        <f aca="false">IF(基本情報入力シート!M104="","",基本情報入力シート!M104)</f>
        <v/>
      </c>
      <c r="K79" s="548" t="str">
        <f aca="false">IF(基本情報入力シート!R104="","",基本情報入力シート!R104)</f>
        <v/>
      </c>
      <c r="L79" s="548" t="str">
        <f aca="false">IF(基本情報入力シート!W104="","",基本情報入力シート!W104)</f>
        <v/>
      </c>
      <c r="M79" s="547" t="str">
        <f aca="false">IF(基本情報入力シート!X104="","",基本情報入力シート!X104)</f>
        <v/>
      </c>
      <c r="N79" s="549" t="str">
        <f aca="false">IF(基本情報入力シート!Y104="","",基本情報入力シート!Y104)</f>
        <v/>
      </c>
      <c r="O79" s="550"/>
      <c r="P79" s="564"/>
      <c r="Q79" s="552"/>
      <c r="R79" s="552"/>
      <c r="S79" s="553" t="e">
        <f aca="false">IFERROR(ROUNDDOWN(Q79*VLOOKUP(N79,【参考】数式用!$AR$2:$AW$48,MATCH(P79,【参考】数式用!$AT$4:$AW$4)+2,FALSE)*0.5, 0), "")),0))</f>
        <v>#N/A</v>
      </c>
      <c r="T79" s="562"/>
      <c r="U79" s="555" t="e">
        <f aca="false">IFERROR(IF(AG79&lt;&gt;"",Q79*VLOOKUP(N79,【参考】数式用!$AG$2:$AL$48,MATCH(P79,【参考】数式用!$AI$4:$AL$4,0)+2,0), ""), ""))))</f>
        <v>#N/A</v>
      </c>
      <c r="V79" s="554"/>
      <c r="W79" s="556"/>
      <c r="X79" s="556"/>
      <c r="Y79" s="551"/>
      <c r="Z79" s="557"/>
      <c r="AA79" s="558" t="e">
        <f aca="false">IFERROR(IF(Y79="ー", "", ROUNDDOWN(Z79*VLOOKUP(N79,【参考】数式用!$AR$2:$AW$48,MATCH(Y79,【参考】数式用!$AT$4:$AW$4)+2,FALSE)*0.5, 0)), "")),0)))</f>
        <v>#N/A</v>
      </c>
      <c r="AB79" s="559"/>
      <c r="AC79" s="555" t="e">
        <f aca="false">IFERROR(IF(AG79&lt;&gt;"",Z79*VLOOKUP(N79,【参考】数式用!$AG$2:$AL$48,MATCH(Y79,【参考】数式用!$AI$4:$AL$4,0)+2,0), ""), ""))))</f>
        <v>#N/A</v>
      </c>
      <c r="AD79" s="555"/>
      <c r="AE79" s="560"/>
      <c r="AF79" s="561"/>
      <c r="AG79" s="538" t="e">
        <f aca="false">IFERROR(VLOOKUP(O79, 【参考】数式用!$AY$5:$AY$13, 1, FALSE), "")))</f>
        <v>#N/A</v>
      </c>
      <c r="AH79" s="539" t="e">
        <f aca="false">IFERROR(VLOOKUP(N79, 【参考】数式用!$BA$2:$BB$48, 2, FALSE), "")))</f>
        <v>#N/A</v>
      </c>
      <c r="AI79" s="540" t="e">
        <f aca="false">IF(AND(OR(P79="処遇改善加算Ⅰ",P79="処遇改善加算Ⅱ"),AH79="対象"), 1,"")</f>
        <v>#N/A</v>
      </c>
      <c r="AJ79" s="541" t="str">
        <f aca="false">IF(OR(Y79="処遇改善加算Ⅰ",Y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42"/>
      <c r="AL79" s="542"/>
      <c r="AM79" s="465"/>
      <c r="AN79" s="465"/>
      <c r="AO79" s="465"/>
      <c r="AP79" s="465"/>
      <c r="AQ79" s="465"/>
      <c r="AR79" s="465"/>
      <c r="AS79" s="465"/>
      <c r="AT79" s="465"/>
    </row>
    <row r="80" s="1" customFormat="true" ht="30" hidden="false" customHeight="true" outlineLevel="0" collapsed="false">
      <c r="A80" s="545" t="n">
        <v>67</v>
      </c>
      <c r="B80" s="546" t="str">
        <f aca="false">IF(基本情報入力シート!C105="","",基本情報入力シート!C105)</f>
        <v/>
      </c>
      <c r="C80" s="546"/>
      <c r="D80" s="546"/>
      <c r="E80" s="546"/>
      <c r="F80" s="546"/>
      <c r="G80" s="546"/>
      <c r="H80" s="546"/>
      <c r="I80" s="546"/>
      <c r="J80" s="547" t="str">
        <f aca="false">IF(基本情報入力シート!M105="","",基本情報入力シート!M105)</f>
        <v/>
      </c>
      <c r="K80" s="548" t="str">
        <f aca="false">IF(基本情報入力シート!R105="","",基本情報入力シート!R105)</f>
        <v/>
      </c>
      <c r="L80" s="548" t="str">
        <f aca="false">IF(基本情報入力シート!W105="","",基本情報入力シート!W105)</f>
        <v/>
      </c>
      <c r="M80" s="547" t="str">
        <f aca="false">IF(基本情報入力シート!X105="","",基本情報入力シート!X105)</f>
        <v/>
      </c>
      <c r="N80" s="549" t="str">
        <f aca="false">IF(基本情報入力シート!Y105="","",基本情報入力シート!Y105)</f>
        <v/>
      </c>
      <c r="O80" s="550"/>
      <c r="P80" s="564"/>
      <c r="Q80" s="552"/>
      <c r="R80" s="552"/>
      <c r="S80" s="553" t="e">
        <f aca="false">IFERROR(ROUNDDOWN(Q80*VLOOKUP(N80,【参考】数式用!$AR$2:$AW$48,MATCH(P80,【参考】数式用!$AT$4:$AW$4)+2,FALSE)*0.5, 0), "")),0))</f>
        <v>#N/A</v>
      </c>
      <c r="T80" s="562"/>
      <c r="U80" s="555" t="e">
        <f aca="false">IFERROR(IF(AG80&lt;&gt;"",Q80*VLOOKUP(N80,【参考】数式用!$AG$2:$AL$48,MATCH(P80,【参考】数式用!$AI$4:$AL$4,0)+2,0), ""), ""))))</f>
        <v>#N/A</v>
      </c>
      <c r="V80" s="554"/>
      <c r="W80" s="556"/>
      <c r="X80" s="556"/>
      <c r="Y80" s="551"/>
      <c r="Z80" s="557"/>
      <c r="AA80" s="558" t="e">
        <f aca="false">IFERROR(IF(Y80="ー", "", ROUNDDOWN(Z80*VLOOKUP(N80,【参考】数式用!$AR$2:$AW$48,MATCH(Y80,【参考】数式用!$AT$4:$AW$4)+2,FALSE)*0.5, 0)), "")),0)))</f>
        <v>#N/A</v>
      </c>
      <c r="AB80" s="559"/>
      <c r="AC80" s="555" t="e">
        <f aca="false">IFERROR(IF(AG80&lt;&gt;"",Z80*VLOOKUP(N80,【参考】数式用!$AG$2:$AL$48,MATCH(Y80,【参考】数式用!$AI$4:$AL$4,0)+2,0), ""), ""))))</f>
        <v>#N/A</v>
      </c>
      <c r="AD80" s="555"/>
      <c r="AE80" s="560"/>
      <c r="AF80" s="561"/>
      <c r="AG80" s="538" t="e">
        <f aca="false">IFERROR(VLOOKUP(O80, 【参考】数式用!$AY$5:$AY$13, 1, FALSE), "")))</f>
        <v>#N/A</v>
      </c>
      <c r="AH80" s="539" t="e">
        <f aca="false">IFERROR(VLOOKUP(N80, 【参考】数式用!$BA$2:$BB$48, 2, FALSE), "")))</f>
        <v>#N/A</v>
      </c>
      <c r="AI80" s="540" t="e">
        <f aca="false">IF(AND(OR(P80="処遇改善加算Ⅰ",P80="処遇改善加算Ⅱ"),AH80="対象"), 1,"")</f>
        <v>#N/A</v>
      </c>
      <c r="AJ80" s="541" t="str">
        <f aca="false">IF(OR(Y80="処遇改善加算Ⅰ",Y80="処遇改善加算Ⅱ"),IF(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（病院等（老健以外）)",N80&lt;&gt;"（介護予防）短期入所療養介護（医療院）"),1,""),"")</f>
        <v/>
      </c>
      <c r="AK80" s="542"/>
      <c r="AL80" s="542"/>
      <c r="AM80" s="465"/>
      <c r="AN80" s="465"/>
      <c r="AO80" s="465"/>
      <c r="AP80" s="465"/>
      <c r="AQ80" s="465"/>
      <c r="AR80" s="465"/>
      <c r="AS80" s="465"/>
      <c r="AT80" s="465"/>
    </row>
    <row r="81" s="1" customFormat="true" ht="30" hidden="false" customHeight="true" outlineLevel="0" collapsed="false">
      <c r="A81" s="545" t="n">
        <v>68</v>
      </c>
      <c r="B81" s="546" t="str">
        <f aca="false">IF(基本情報入力シート!C106="","",基本情報入力シート!C106)</f>
        <v/>
      </c>
      <c r="C81" s="546"/>
      <c r="D81" s="546"/>
      <c r="E81" s="546"/>
      <c r="F81" s="546"/>
      <c r="G81" s="546"/>
      <c r="H81" s="546"/>
      <c r="I81" s="546"/>
      <c r="J81" s="547" t="str">
        <f aca="false">IF(基本情報入力シート!M106="","",基本情報入力シート!M106)</f>
        <v/>
      </c>
      <c r="K81" s="548" t="str">
        <f aca="false">IF(基本情報入力シート!R106="","",基本情報入力シート!R106)</f>
        <v/>
      </c>
      <c r="L81" s="548" t="str">
        <f aca="false">IF(基本情報入力シート!W106="","",基本情報入力シート!W106)</f>
        <v/>
      </c>
      <c r="M81" s="547" t="str">
        <f aca="false">IF(基本情報入力シート!X106="","",基本情報入力シート!X106)</f>
        <v/>
      </c>
      <c r="N81" s="549" t="str">
        <f aca="false">IF(基本情報入力シート!Y106="","",基本情報入力シート!Y106)</f>
        <v/>
      </c>
      <c r="O81" s="550"/>
      <c r="P81" s="564"/>
      <c r="Q81" s="552"/>
      <c r="R81" s="552"/>
      <c r="S81" s="553" t="e">
        <f aca="false">IFERROR(ROUNDDOWN(Q81*VLOOKUP(N81,【参考】数式用!$AR$2:$AW$48,MATCH(P81,【参考】数式用!$AT$4:$AW$4)+2,FALSE)*0.5, 0), "")),0))</f>
        <v>#N/A</v>
      </c>
      <c r="T81" s="562"/>
      <c r="U81" s="555" t="e">
        <f aca="false">IFERROR(IF(AG81&lt;&gt;"",Q81*VLOOKUP(N81,【参考】数式用!$AG$2:$AL$48,MATCH(P81,【参考】数式用!$AI$4:$AL$4,0)+2,0), ""), ""))))</f>
        <v>#N/A</v>
      </c>
      <c r="V81" s="554"/>
      <c r="W81" s="556"/>
      <c r="X81" s="556"/>
      <c r="Y81" s="551"/>
      <c r="Z81" s="557"/>
      <c r="AA81" s="558" t="e">
        <f aca="false">IFERROR(IF(Y81="ー", "", ROUNDDOWN(Z81*VLOOKUP(N81,【参考】数式用!$AR$2:$AW$48,MATCH(Y81,【参考】数式用!$AT$4:$AW$4)+2,FALSE)*0.5, 0)), "")),0)))</f>
        <v>#N/A</v>
      </c>
      <c r="AB81" s="559"/>
      <c r="AC81" s="555" t="e">
        <f aca="false">IFERROR(IF(AG81&lt;&gt;"",Z81*VLOOKUP(N81,【参考】数式用!$AG$2:$AL$48,MATCH(Y81,【参考】数式用!$AI$4:$AL$4,0)+2,0), ""), ""))))</f>
        <v>#N/A</v>
      </c>
      <c r="AD81" s="555"/>
      <c r="AE81" s="560"/>
      <c r="AF81" s="561"/>
      <c r="AG81" s="538" t="e">
        <f aca="false">IFERROR(VLOOKUP(O81, 【参考】数式用!$AY$5:$AY$13, 1, FALSE), "")))</f>
        <v>#N/A</v>
      </c>
      <c r="AH81" s="539" t="e">
        <f aca="false">IFERROR(VLOOKUP(N81, 【参考】数式用!$BA$2:$BB$48, 2, FALSE), "")))</f>
        <v>#N/A</v>
      </c>
      <c r="AI81" s="540" t="e">
        <f aca="false">IF(AND(OR(P81="処遇改善加算Ⅰ",P81="処遇改善加算Ⅱ"),AH81="対象"), 1,"")</f>
        <v>#N/A</v>
      </c>
      <c r="AJ81" s="541" t="str">
        <f aca="false">IF(OR(Y81="処遇改善加算Ⅰ",Y81="処遇改善加算Ⅱ"),IF(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（病院等（老健以外）)",N81&lt;&gt;"（介護予防）短期入所療養介護（医療院）"),1,""),"")</f>
        <v/>
      </c>
      <c r="AK81" s="542"/>
      <c r="AL81" s="542"/>
      <c r="AM81" s="465"/>
      <c r="AN81" s="465"/>
      <c r="AO81" s="465"/>
      <c r="AP81" s="465"/>
      <c r="AQ81" s="465"/>
      <c r="AR81" s="465"/>
      <c r="AS81" s="465"/>
      <c r="AT81" s="465"/>
    </row>
    <row r="82" s="1" customFormat="true" ht="30" hidden="false" customHeight="true" outlineLevel="0" collapsed="false">
      <c r="A82" s="545" t="n">
        <v>69</v>
      </c>
      <c r="B82" s="546" t="str">
        <f aca="false">IF(基本情報入力シート!C107="","",基本情報入力シート!C107)</f>
        <v/>
      </c>
      <c r="C82" s="546"/>
      <c r="D82" s="546"/>
      <c r="E82" s="546"/>
      <c r="F82" s="546"/>
      <c r="G82" s="546"/>
      <c r="H82" s="546"/>
      <c r="I82" s="546"/>
      <c r="J82" s="547" t="str">
        <f aca="false">IF(基本情報入力シート!M107="","",基本情報入力シート!M107)</f>
        <v/>
      </c>
      <c r="K82" s="548" t="str">
        <f aca="false">IF(基本情報入力シート!R107="","",基本情報入力シート!R107)</f>
        <v/>
      </c>
      <c r="L82" s="548" t="str">
        <f aca="false">IF(基本情報入力シート!W107="","",基本情報入力シート!W107)</f>
        <v/>
      </c>
      <c r="M82" s="547" t="str">
        <f aca="false">IF(基本情報入力シート!X107="","",基本情報入力シート!X107)</f>
        <v/>
      </c>
      <c r="N82" s="549" t="str">
        <f aca="false">IF(基本情報入力シート!Y107="","",基本情報入力シート!Y107)</f>
        <v/>
      </c>
      <c r="O82" s="550"/>
      <c r="P82" s="564"/>
      <c r="Q82" s="552"/>
      <c r="R82" s="552"/>
      <c r="S82" s="553" t="e">
        <f aca="false">IFERROR(ROUNDDOWN(Q82*VLOOKUP(N82,【参考】数式用!$AR$2:$AW$48,MATCH(P82,【参考】数式用!$AT$4:$AW$4)+2,FALSE)*0.5, 0), "")),0))</f>
        <v>#N/A</v>
      </c>
      <c r="T82" s="562"/>
      <c r="U82" s="555" t="e">
        <f aca="false">IFERROR(IF(AG82&lt;&gt;"",Q82*VLOOKUP(N82,【参考】数式用!$AG$2:$AL$48,MATCH(P82,【参考】数式用!$AI$4:$AL$4,0)+2,0), ""), ""))))</f>
        <v>#N/A</v>
      </c>
      <c r="V82" s="554"/>
      <c r="W82" s="556"/>
      <c r="X82" s="556"/>
      <c r="Y82" s="551"/>
      <c r="Z82" s="557"/>
      <c r="AA82" s="558" t="e">
        <f aca="false">IFERROR(IF(Y82="ー", "", ROUNDDOWN(Z82*VLOOKUP(N82,【参考】数式用!$AR$2:$AW$48,MATCH(Y82,【参考】数式用!$AT$4:$AW$4)+2,FALSE)*0.5, 0)), "")),0)))</f>
        <v>#N/A</v>
      </c>
      <c r="AB82" s="559"/>
      <c r="AC82" s="555" t="e">
        <f aca="false">IFERROR(IF(AG82&lt;&gt;"",Z82*VLOOKUP(N82,【参考】数式用!$AG$2:$AL$48,MATCH(Y82,【参考】数式用!$AI$4:$AL$4,0)+2,0), ""), ""))))</f>
        <v>#N/A</v>
      </c>
      <c r="AD82" s="555"/>
      <c r="AE82" s="560"/>
      <c r="AF82" s="561"/>
      <c r="AG82" s="538" t="e">
        <f aca="false">IFERROR(VLOOKUP(O82, 【参考】数式用!$AY$5:$AY$13, 1, FALSE), "")))</f>
        <v>#N/A</v>
      </c>
      <c r="AH82" s="539" t="e">
        <f aca="false">IFERROR(VLOOKUP(N82, 【参考】数式用!$BA$2:$BB$48, 2, FALSE), "")))</f>
        <v>#N/A</v>
      </c>
      <c r="AI82" s="540" t="e">
        <f aca="false">IF(AND(OR(P82="処遇改善加算Ⅰ",P82="処遇改善加算Ⅱ"),AH82="対象"), 1,"")</f>
        <v>#N/A</v>
      </c>
      <c r="AJ82" s="541" t="str">
        <f aca="false">IF(OR(Y82="処遇改善加算Ⅰ",Y82="処遇改善加算Ⅱ"),IF(AND(N82&lt;&gt;"訪問型サービス（総合事業）",N82&lt;&gt;"通所型サービス（総合事業）",N82&lt;&gt;"（介護予防）短期入所生活介護",N82&lt;&gt;"（介護予防）短期入所療養介護（老健）",N82&lt;&gt;"（介護予防）短期入所療養介護 （病院等（老健以外）)",N82&lt;&gt;"（介護予防）短期入所療養介護（医療院）"),1,""),"")</f>
        <v/>
      </c>
      <c r="AK82" s="542"/>
      <c r="AL82" s="542"/>
      <c r="AM82" s="465"/>
      <c r="AN82" s="465"/>
      <c r="AO82" s="465"/>
      <c r="AP82" s="465"/>
      <c r="AQ82" s="465"/>
      <c r="AR82" s="465"/>
      <c r="AS82" s="465"/>
      <c r="AT82" s="465"/>
    </row>
    <row r="83" s="1" customFormat="true" ht="30" hidden="false" customHeight="true" outlineLevel="0" collapsed="false">
      <c r="A83" s="545" t="n">
        <v>70</v>
      </c>
      <c r="B83" s="546" t="str">
        <f aca="false">IF(基本情報入力シート!C108="","",基本情報入力シート!C108)</f>
        <v/>
      </c>
      <c r="C83" s="546"/>
      <c r="D83" s="546"/>
      <c r="E83" s="546"/>
      <c r="F83" s="546"/>
      <c r="G83" s="546"/>
      <c r="H83" s="546"/>
      <c r="I83" s="546"/>
      <c r="J83" s="547" t="str">
        <f aca="false">IF(基本情報入力シート!M108="","",基本情報入力シート!M108)</f>
        <v/>
      </c>
      <c r="K83" s="548" t="str">
        <f aca="false">IF(基本情報入力シート!R108="","",基本情報入力シート!R108)</f>
        <v/>
      </c>
      <c r="L83" s="548" t="str">
        <f aca="false">IF(基本情報入力シート!W108="","",基本情報入力シート!W108)</f>
        <v/>
      </c>
      <c r="M83" s="547" t="str">
        <f aca="false">IF(基本情報入力シート!X108="","",基本情報入力シート!X108)</f>
        <v/>
      </c>
      <c r="N83" s="549" t="str">
        <f aca="false">IF(基本情報入力シート!Y108="","",基本情報入力シート!Y108)</f>
        <v/>
      </c>
      <c r="O83" s="550"/>
      <c r="P83" s="564"/>
      <c r="Q83" s="552"/>
      <c r="R83" s="552"/>
      <c r="S83" s="553" t="e">
        <f aca="false">IFERROR(ROUNDDOWN(Q83*VLOOKUP(N83,【参考】数式用!$AR$2:$AW$48,MATCH(P83,【参考】数式用!$AT$4:$AW$4)+2,FALSE)*0.5, 0), "")),0))</f>
        <v>#N/A</v>
      </c>
      <c r="T83" s="562"/>
      <c r="U83" s="555" t="e">
        <f aca="false">IFERROR(IF(AG83&lt;&gt;"",Q83*VLOOKUP(N83,【参考】数式用!$AG$2:$AL$48,MATCH(P83,【参考】数式用!$AI$4:$AL$4,0)+2,0), ""), ""))))</f>
        <v>#N/A</v>
      </c>
      <c r="V83" s="554"/>
      <c r="W83" s="556"/>
      <c r="X83" s="556"/>
      <c r="Y83" s="551"/>
      <c r="Z83" s="557"/>
      <c r="AA83" s="558" t="e">
        <f aca="false">IFERROR(IF(Y83="ー", "", ROUNDDOWN(Z83*VLOOKUP(N83,【参考】数式用!$AR$2:$AW$48,MATCH(Y83,【参考】数式用!$AT$4:$AW$4)+2,FALSE)*0.5, 0)), "")),0)))</f>
        <v>#N/A</v>
      </c>
      <c r="AB83" s="559"/>
      <c r="AC83" s="555" t="e">
        <f aca="false">IFERROR(IF(AG83&lt;&gt;"",Z83*VLOOKUP(N83,【参考】数式用!$AG$2:$AL$48,MATCH(Y83,【参考】数式用!$AI$4:$AL$4,0)+2,0), ""), ""))))</f>
        <v>#N/A</v>
      </c>
      <c r="AD83" s="555"/>
      <c r="AE83" s="560"/>
      <c r="AF83" s="561"/>
      <c r="AG83" s="538" t="e">
        <f aca="false">IFERROR(VLOOKUP(O83, 【参考】数式用!$AY$5:$AY$13, 1, FALSE), "")))</f>
        <v>#N/A</v>
      </c>
      <c r="AH83" s="539" t="e">
        <f aca="false">IFERROR(VLOOKUP(N83, 【参考】数式用!$BA$2:$BB$48, 2, FALSE), "")))</f>
        <v>#N/A</v>
      </c>
      <c r="AI83" s="540" t="e">
        <f aca="false">IF(AND(OR(P83="処遇改善加算Ⅰ",P83="処遇改善加算Ⅱ"),AH83="対象"), 1,"")</f>
        <v>#N/A</v>
      </c>
      <c r="AJ83" s="541" t="str">
        <f aca="false">IF(OR(Y83="処遇改善加算Ⅰ",Y83="処遇改善加算Ⅱ"),IF(AND(N83&lt;&gt;"訪問型サービス（総合事業）",N83&lt;&gt;"通所型サービス（総合事業）",N83&lt;&gt;"（介護予防）短期入所生活介護",N83&lt;&gt;"（介護予防）短期入所療養介護（老健）",N83&lt;&gt;"（介護予防）短期入所療養介護 （病院等（老健以外）)",N83&lt;&gt;"（介護予防）短期入所療養介護（医療院）"),1,""),"")</f>
        <v/>
      </c>
      <c r="AK83" s="542"/>
      <c r="AL83" s="542"/>
      <c r="AM83" s="465"/>
      <c r="AN83" s="465"/>
      <c r="AO83" s="465"/>
      <c r="AP83" s="465"/>
      <c r="AQ83" s="465"/>
      <c r="AR83" s="465"/>
      <c r="AS83" s="465"/>
      <c r="AT83" s="465"/>
    </row>
    <row r="84" s="1" customFormat="true" ht="30" hidden="false" customHeight="true" outlineLevel="0" collapsed="false">
      <c r="A84" s="545" t="n">
        <v>71</v>
      </c>
      <c r="B84" s="546" t="str">
        <f aca="false">IF(基本情報入力シート!C109="","",基本情報入力シート!C109)</f>
        <v/>
      </c>
      <c r="C84" s="546"/>
      <c r="D84" s="546"/>
      <c r="E84" s="546"/>
      <c r="F84" s="546"/>
      <c r="G84" s="546"/>
      <c r="H84" s="546"/>
      <c r="I84" s="546"/>
      <c r="J84" s="547" t="str">
        <f aca="false">IF(基本情報入力シート!M109="","",基本情報入力シート!M109)</f>
        <v/>
      </c>
      <c r="K84" s="548" t="str">
        <f aca="false">IF(基本情報入力シート!R109="","",基本情報入力シート!R109)</f>
        <v/>
      </c>
      <c r="L84" s="548" t="str">
        <f aca="false">IF(基本情報入力シート!W109="","",基本情報入力シート!W109)</f>
        <v/>
      </c>
      <c r="M84" s="547" t="str">
        <f aca="false">IF(基本情報入力シート!X109="","",基本情報入力シート!X109)</f>
        <v/>
      </c>
      <c r="N84" s="549" t="str">
        <f aca="false">IF(基本情報入力シート!Y109="","",基本情報入力シート!Y109)</f>
        <v/>
      </c>
      <c r="O84" s="550"/>
      <c r="P84" s="564"/>
      <c r="Q84" s="552"/>
      <c r="R84" s="552"/>
      <c r="S84" s="553" t="e">
        <f aca="false">IFERROR(ROUNDDOWN(Q84*VLOOKUP(N84,【参考】数式用!$AR$2:$AW$48,MATCH(P84,【参考】数式用!$AT$4:$AW$4)+2,FALSE)*0.5, 0), "")),0))</f>
        <v>#N/A</v>
      </c>
      <c r="T84" s="562"/>
      <c r="U84" s="555" t="e">
        <f aca="false">IFERROR(IF(AG84&lt;&gt;"",Q84*VLOOKUP(N84,【参考】数式用!$AG$2:$AL$48,MATCH(P84,【参考】数式用!$AI$4:$AL$4,0)+2,0), ""), ""))))</f>
        <v>#N/A</v>
      </c>
      <c r="V84" s="554"/>
      <c r="W84" s="556"/>
      <c r="X84" s="556"/>
      <c r="Y84" s="551"/>
      <c r="Z84" s="557"/>
      <c r="AA84" s="558" t="e">
        <f aca="false">IFERROR(IF(Y84="ー", "", ROUNDDOWN(Z84*VLOOKUP(N84,【参考】数式用!$AR$2:$AW$48,MATCH(Y84,【参考】数式用!$AT$4:$AW$4)+2,FALSE)*0.5, 0)), "")),0)))</f>
        <v>#N/A</v>
      </c>
      <c r="AB84" s="559"/>
      <c r="AC84" s="555" t="e">
        <f aca="false">IFERROR(IF(AG84&lt;&gt;"",Z84*VLOOKUP(N84,【参考】数式用!$AG$2:$AL$48,MATCH(Y84,【参考】数式用!$AI$4:$AL$4,0)+2,0), ""), ""))))</f>
        <v>#N/A</v>
      </c>
      <c r="AD84" s="555"/>
      <c r="AE84" s="560"/>
      <c r="AF84" s="561"/>
      <c r="AG84" s="538" t="e">
        <f aca="false">IFERROR(VLOOKUP(O84, 【参考】数式用!$AY$5:$AY$13, 1, FALSE), "")))</f>
        <v>#N/A</v>
      </c>
      <c r="AH84" s="539" t="e">
        <f aca="false">IFERROR(VLOOKUP(N84, 【参考】数式用!$BA$2:$BB$48, 2, FALSE), "")))</f>
        <v>#N/A</v>
      </c>
      <c r="AI84" s="540" t="e">
        <f aca="false">IF(AND(OR(P84="処遇改善加算Ⅰ",P84="処遇改善加算Ⅱ"),AH84="対象"), 1,"")</f>
        <v>#N/A</v>
      </c>
      <c r="AJ84" s="541" t="str">
        <f aca="false">IF(OR(Y84="処遇改善加算Ⅰ",Y84="処遇改善加算Ⅱ"),IF(AND(N84&lt;&gt;"訪問型サービス（総合事業）",N84&lt;&gt;"通所型サービス（総合事業）",N84&lt;&gt;"（介護予防）短期入所生活介護",N84&lt;&gt;"（介護予防）短期入所療養介護（老健）",N84&lt;&gt;"（介護予防）短期入所療養介護 （病院等（老健以外）)",N84&lt;&gt;"（介護予防）短期入所療養介護（医療院）"),1,""),"")</f>
        <v/>
      </c>
      <c r="AK84" s="542"/>
      <c r="AL84" s="542"/>
      <c r="AM84" s="465"/>
      <c r="AN84" s="465"/>
      <c r="AO84" s="465"/>
      <c r="AP84" s="465"/>
      <c r="AQ84" s="465"/>
      <c r="AR84" s="465"/>
      <c r="AS84" s="465"/>
      <c r="AT84" s="465"/>
    </row>
    <row r="85" s="1" customFormat="true" ht="30" hidden="false" customHeight="true" outlineLevel="0" collapsed="false">
      <c r="A85" s="545" t="n">
        <v>72</v>
      </c>
      <c r="B85" s="546" t="str">
        <f aca="false">IF(基本情報入力シート!C110="","",基本情報入力シート!C110)</f>
        <v/>
      </c>
      <c r="C85" s="546"/>
      <c r="D85" s="546"/>
      <c r="E85" s="546"/>
      <c r="F85" s="546"/>
      <c r="G85" s="546"/>
      <c r="H85" s="546"/>
      <c r="I85" s="546"/>
      <c r="J85" s="547" t="str">
        <f aca="false">IF(基本情報入力シート!M110="","",基本情報入力シート!M110)</f>
        <v/>
      </c>
      <c r="K85" s="548" t="str">
        <f aca="false">IF(基本情報入力シート!R110="","",基本情報入力シート!R110)</f>
        <v/>
      </c>
      <c r="L85" s="548" t="str">
        <f aca="false">IF(基本情報入力シート!W110="","",基本情報入力シート!W110)</f>
        <v/>
      </c>
      <c r="M85" s="547" t="str">
        <f aca="false">IF(基本情報入力シート!X110="","",基本情報入力シート!X110)</f>
        <v/>
      </c>
      <c r="N85" s="549" t="str">
        <f aca="false">IF(基本情報入力シート!Y110="","",基本情報入力シート!Y110)</f>
        <v/>
      </c>
      <c r="O85" s="550"/>
      <c r="P85" s="564"/>
      <c r="Q85" s="552"/>
      <c r="R85" s="552"/>
      <c r="S85" s="553" t="e">
        <f aca="false">IFERROR(ROUNDDOWN(Q85*VLOOKUP(N85,【参考】数式用!$AR$2:$AW$48,MATCH(P85,【参考】数式用!$AT$4:$AW$4)+2,FALSE)*0.5, 0), "")),0))</f>
        <v>#N/A</v>
      </c>
      <c r="T85" s="562"/>
      <c r="U85" s="555" t="e">
        <f aca="false">IFERROR(IF(AG85&lt;&gt;"",Q85*VLOOKUP(N85,【参考】数式用!$AG$2:$AL$48,MATCH(P85,【参考】数式用!$AI$4:$AL$4,0)+2,0), ""), ""))))</f>
        <v>#N/A</v>
      </c>
      <c r="V85" s="554"/>
      <c r="W85" s="556"/>
      <c r="X85" s="556"/>
      <c r="Y85" s="551"/>
      <c r="Z85" s="557"/>
      <c r="AA85" s="558" t="e">
        <f aca="false">IFERROR(IF(Y85="ー", "", ROUNDDOWN(Z85*VLOOKUP(N85,【参考】数式用!$AR$2:$AW$48,MATCH(Y85,【参考】数式用!$AT$4:$AW$4)+2,FALSE)*0.5, 0)), "")),0)))</f>
        <v>#N/A</v>
      </c>
      <c r="AB85" s="559"/>
      <c r="AC85" s="555" t="e">
        <f aca="false">IFERROR(IF(AG85&lt;&gt;"",Z85*VLOOKUP(N85,【参考】数式用!$AG$2:$AL$48,MATCH(Y85,【参考】数式用!$AI$4:$AL$4,0)+2,0), ""), ""))))</f>
        <v>#N/A</v>
      </c>
      <c r="AD85" s="555"/>
      <c r="AE85" s="560"/>
      <c r="AF85" s="561"/>
      <c r="AG85" s="538" t="e">
        <f aca="false">IFERROR(VLOOKUP(O85, 【参考】数式用!$AY$5:$AY$13, 1, FALSE), "")))</f>
        <v>#N/A</v>
      </c>
      <c r="AH85" s="539" t="e">
        <f aca="false">IFERROR(VLOOKUP(N85, 【参考】数式用!$BA$2:$BB$48, 2, FALSE), "")))</f>
        <v>#N/A</v>
      </c>
      <c r="AI85" s="540" t="e">
        <f aca="false">IF(AND(OR(P85="処遇改善加算Ⅰ",P85="処遇改善加算Ⅱ"),AH85="対象"), 1,"")</f>
        <v>#N/A</v>
      </c>
      <c r="AJ85" s="541" t="str">
        <f aca="false">IF(OR(Y85="処遇改善加算Ⅰ",Y85="処遇改善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K85" s="542"/>
      <c r="AL85" s="542"/>
      <c r="AM85" s="465"/>
      <c r="AN85" s="465"/>
      <c r="AO85" s="465"/>
      <c r="AP85" s="465"/>
      <c r="AQ85" s="465"/>
      <c r="AR85" s="465"/>
      <c r="AS85" s="465"/>
      <c r="AT85" s="465"/>
    </row>
    <row r="86" s="1" customFormat="true" ht="30" hidden="false" customHeight="true" outlineLevel="0" collapsed="false">
      <c r="A86" s="545" t="n">
        <v>73</v>
      </c>
      <c r="B86" s="546" t="str">
        <f aca="false">IF(基本情報入力シート!C111="","",基本情報入力シート!C111)</f>
        <v/>
      </c>
      <c r="C86" s="546"/>
      <c r="D86" s="546"/>
      <c r="E86" s="546"/>
      <c r="F86" s="546"/>
      <c r="G86" s="546"/>
      <c r="H86" s="546"/>
      <c r="I86" s="546"/>
      <c r="J86" s="547" t="str">
        <f aca="false">IF(基本情報入力シート!M111="","",基本情報入力シート!M111)</f>
        <v/>
      </c>
      <c r="K86" s="548" t="str">
        <f aca="false">IF(基本情報入力シート!R111="","",基本情報入力シート!R111)</f>
        <v/>
      </c>
      <c r="L86" s="548" t="str">
        <f aca="false">IF(基本情報入力シート!W111="","",基本情報入力シート!W111)</f>
        <v/>
      </c>
      <c r="M86" s="547" t="str">
        <f aca="false">IF(基本情報入力シート!X111="","",基本情報入力シート!X111)</f>
        <v/>
      </c>
      <c r="N86" s="549" t="str">
        <f aca="false">IF(基本情報入力シート!Y111="","",基本情報入力シート!Y111)</f>
        <v/>
      </c>
      <c r="O86" s="550"/>
      <c r="P86" s="564"/>
      <c r="Q86" s="552"/>
      <c r="R86" s="552"/>
      <c r="S86" s="553" t="e">
        <f aca="false">IFERROR(ROUNDDOWN(Q86*VLOOKUP(N86,【参考】数式用!$AR$2:$AW$48,MATCH(P86,【参考】数式用!$AT$4:$AW$4)+2,FALSE)*0.5, 0), "")),0))</f>
        <v>#N/A</v>
      </c>
      <c r="T86" s="562"/>
      <c r="U86" s="555" t="e">
        <f aca="false">IFERROR(IF(AG86&lt;&gt;"",Q86*VLOOKUP(N86,【参考】数式用!$AG$2:$AL$48,MATCH(P86,【参考】数式用!$AI$4:$AL$4,0)+2,0), ""), ""))))</f>
        <v>#N/A</v>
      </c>
      <c r="V86" s="554"/>
      <c r="W86" s="556"/>
      <c r="X86" s="556"/>
      <c r="Y86" s="551"/>
      <c r="Z86" s="557"/>
      <c r="AA86" s="558" t="e">
        <f aca="false">IFERROR(IF(Y86="ー", "", ROUNDDOWN(Z86*VLOOKUP(N86,【参考】数式用!$AR$2:$AW$48,MATCH(Y86,【参考】数式用!$AT$4:$AW$4)+2,FALSE)*0.5, 0)), "")),0)))</f>
        <v>#N/A</v>
      </c>
      <c r="AB86" s="559"/>
      <c r="AC86" s="555" t="e">
        <f aca="false">IFERROR(IF(AG86&lt;&gt;"",Z86*VLOOKUP(N86,【参考】数式用!$AG$2:$AL$48,MATCH(Y86,【参考】数式用!$AI$4:$AL$4,0)+2,0), ""), ""))))</f>
        <v>#N/A</v>
      </c>
      <c r="AD86" s="555"/>
      <c r="AE86" s="560"/>
      <c r="AF86" s="561"/>
      <c r="AG86" s="538" t="e">
        <f aca="false">IFERROR(VLOOKUP(O86, 【参考】数式用!$AY$5:$AY$13, 1, FALSE), "")))</f>
        <v>#N/A</v>
      </c>
      <c r="AH86" s="539" t="e">
        <f aca="false">IFERROR(VLOOKUP(N86, 【参考】数式用!$BA$2:$BB$48, 2, FALSE), "")))</f>
        <v>#N/A</v>
      </c>
      <c r="AI86" s="540" t="e">
        <f aca="false">IF(AND(OR(P86="処遇改善加算Ⅰ",P86="処遇改善加算Ⅱ"),AH86="対象"), 1,"")</f>
        <v>#N/A</v>
      </c>
      <c r="AJ86" s="541" t="str">
        <f aca="false">IF(OR(Y86="処遇改善加算Ⅰ",Y86="処遇改善加算Ⅱ"),IF(AND(N86&lt;&gt;"訪問型サービス（総合事業）",N86&lt;&gt;"通所型サービス（総合事業）",N86&lt;&gt;"（介護予防）短期入所生活介護",N86&lt;&gt;"（介護予防）短期入所療養介護（老健）",N86&lt;&gt;"（介護予防）短期入所療養介護 （病院等（老健以外）)",N86&lt;&gt;"（介護予防）短期入所療養介護（医療院）"),1,""),"")</f>
        <v/>
      </c>
      <c r="AK86" s="542"/>
      <c r="AL86" s="542"/>
      <c r="AM86" s="465"/>
      <c r="AN86" s="465"/>
      <c r="AO86" s="465"/>
      <c r="AP86" s="465"/>
      <c r="AQ86" s="465"/>
      <c r="AR86" s="465"/>
      <c r="AS86" s="465"/>
      <c r="AT86" s="465"/>
    </row>
    <row r="87" s="1" customFormat="true" ht="30" hidden="false" customHeight="true" outlineLevel="0" collapsed="false">
      <c r="A87" s="545" t="n">
        <v>74</v>
      </c>
      <c r="B87" s="546" t="str">
        <f aca="false">IF(基本情報入力シート!C112="","",基本情報入力シート!C112)</f>
        <v/>
      </c>
      <c r="C87" s="546"/>
      <c r="D87" s="546"/>
      <c r="E87" s="546"/>
      <c r="F87" s="546"/>
      <c r="G87" s="546"/>
      <c r="H87" s="546"/>
      <c r="I87" s="546"/>
      <c r="J87" s="547" t="str">
        <f aca="false">IF(基本情報入力シート!M112="","",基本情報入力シート!M112)</f>
        <v/>
      </c>
      <c r="K87" s="548" t="str">
        <f aca="false">IF(基本情報入力シート!R112="","",基本情報入力シート!R112)</f>
        <v/>
      </c>
      <c r="L87" s="548" t="str">
        <f aca="false">IF(基本情報入力シート!W112="","",基本情報入力シート!W112)</f>
        <v/>
      </c>
      <c r="M87" s="547" t="str">
        <f aca="false">IF(基本情報入力シート!X112="","",基本情報入力シート!X112)</f>
        <v/>
      </c>
      <c r="N87" s="549" t="str">
        <f aca="false">IF(基本情報入力シート!Y112="","",基本情報入力シート!Y112)</f>
        <v/>
      </c>
      <c r="O87" s="550"/>
      <c r="P87" s="564"/>
      <c r="Q87" s="552"/>
      <c r="R87" s="552"/>
      <c r="S87" s="553" t="e">
        <f aca="false">IFERROR(ROUNDDOWN(Q87*VLOOKUP(N87,【参考】数式用!$AR$2:$AW$48,MATCH(P87,【参考】数式用!$AT$4:$AW$4)+2,FALSE)*0.5, 0), "")),0))</f>
        <v>#N/A</v>
      </c>
      <c r="T87" s="562"/>
      <c r="U87" s="555" t="e">
        <f aca="false">IFERROR(IF(AG87&lt;&gt;"",Q87*VLOOKUP(N87,【参考】数式用!$AG$2:$AL$48,MATCH(P87,【参考】数式用!$AI$4:$AL$4,0)+2,0), ""), ""))))</f>
        <v>#N/A</v>
      </c>
      <c r="V87" s="554"/>
      <c r="W87" s="556"/>
      <c r="X87" s="556"/>
      <c r="Y87" s="551"/>
      <c r="Z87" s="557"/>
      <c r="AA87" s="558" t="e">
        <f aca="false">IFERROR(IF(Y87="ー", "", ROUNDDOWN(Z87*VLOOKUP(N87,【参考】数式用!$AR$2:$AW$48,MATCH(Y87,【参考】数式用!$AT$4:$AW$4)+2,FALSE)*0.5, 0)), "")),0)))</f>
        <v>#N/A</v>
      </c>
      <c r="AB87" s="559"/>
      <c r="AC87" s="555" t="e">
        <f aca="false">IFERROR(IF(AG87&lt;&gt;"",Z87*VLOOKUP(N87,【参考】数式用!$AG$2:$AL$48,MATCH(Y87,【参考】数式用!$AI$4:$AL$4,0)+2,0), ""), ""))))</f>
        <v>#N/A</v>
      </c>
      <c r="AD87" s="555"/>
      <c r="AE87" s="560"/>
      <c r="AF87" s="561"/>
      <c r="AG87" s="538" t="e">
        <f aca="false">IFERROR(VLOOKUP(O87, 【参考】数式用!$AY$5:$AY$13, 1, FALSE), "")))</f>
        <v>#N/A</v>
      </c>
      <c r="AH87" s="539" t="e">
        <f aca="false">IFERROR(VLOOKUP(N87, 【参考】数式用!$BA$2:$BB$48, 2, FALSE), "")))</f>
        <v>#N/A</v>
      </c>
      <c r="AI87" s="540" t="e">
        <f aca="false">IF(AND(OR(P87="処遇改善加算Ⅰ",P87="処遇改善加算Ⅱ"),AH87="対象"), 1,"")</f>
        <v>#N/A</v>
      </c>
      <c r="AJ87" s="541" t="str">
        <f aca="false">IF(OR(Y87="処遇改善加算Ⅰ",Y87="処遇改善加算Ⅱ"),IF(AND(N87&lt;&gt;"訪問型サービス（総合事業）",N87&lt;&gt;"通所型サービス（総合事業）",N87&lt;&gt;"（介護予防）短期入所生活介護",N87&lt;&gt;"（介護予防）短期入所療養介護（老健）",N87&lt;&gt;"（介護予防）短期入所療養介護 （病院等（老健以外）)",N87&lt;&gt;"（介護予防）短期入所療養介護（医療院）"),1,""),"")</f>
        <v/>
      </c>
      <c r="AK87" s="542"/>
      <c r="AL87" s="542"/>
      <c r="AM87" s="465"/>
      <c r="AN87" s="465"/>
      <c r="AO87" s="465"/>
      <c r="AP87" s="465"/>
      <c r="AQ87" s="465"/>
      <c r="AR87" s="465"/>
      <c r="AS87" s="465"/>
      <c r="AT87" s="465"/>
    </row>
    <row r="88" s="1" customFormat="true" ht="30" hidden="false" customHeight="true" outlineLevel="0" collapsed="false">
      <c r="A88" s="545" t="n">
        <v>75</v>
      </c>
      <c r="B88" s="546" t="str">
        <f aca="false">IF(基本情報入力シート!C113="","",基本情報入力シート!C113)</f>
        <v/>
      </c>
      <c r="C88" s="546"/>
      <c r="D88" s="546"/>
      <c r="E88" s="546"/>
      <c r="F88" s="546"/>
      <c r="G88" s="546"/>
      <c r="H88" s="546"/>
      <c r="I88" s="546"/>
      <c r="J88" s="547" t="str">
        <f aca="false">IF(基本情報入力シート!M113="","",基本情報入力シート!M113)</f>
        <v/>
      </c>
      <c r="K88" s="548" t="str">
        <f aca="false">IF(基本情報入力シート!R113="","",基本情報入力シート!R113)</f>
        <v/>
      </c>
      <c r="L88" s="548" t="str">
        <f aca="false">IF(基本情報入力シート!W113="","",基本情報入力シート!W113)</f>
        <v/>
      </c>
      <c r="M88" s="547" t="str">
        <f aca="false">IF(基本情報入力シート!X113="","",基本情報入力シート!X113)</f>
        <v/>
      </c>
      <c r="N88" s="549" t="str">
        <f aca="false">IF(基本情報入力シート!Y113="","",基本情報入力シート!Y113)</f>
        <v/>
      </c>
      <c r="O88" s="550"/>
      <c r="P88" s="564"/>
      <c r="Q88" s="552"/>
      <c r="R88" s="552"/>
      <c r="S88" s="553" t="e">
        <f aca="false">IFERROR(ROUNDDOWN(Q88*VLOOKUP(N88,【参考】数式用!$AR$2:$AW$48,MATCH(P88,【参考】数式用!$AT$4:$AW$4)+2,FALSE)*0.5, 0), "")),0))</f>
        <v>#N/A</v>
      </c>
      <c r="T88" s="562"/>
      <c r="U88" s="555" t="e">
        <f aca="false">IFERROR(IF(AG88&lt;&gt;"",Q88*VLOOKUP(N88,【参考】数式用!$AG$2:$AL$48,MATCH(P88,【参考】数式用!$AI$4:$AL$4,0)+2,0), ""), ""))))</f>
        <v>#N/A</v>
      </c>
      <c r="V88" s="554"/>
      <c r="W88" s="556"/>
      <c r="X88" s="556"/>
      <c r="Y88" s="551"/>
      <c r="Z88" s="557"/>
      <c r="AA88" s="558" t="e">
        <f aca="false">IFERROR(IF(Y88="ー", "", ROUNDDOWN(Z88*VLOOKUP(N88,【参考】数式用!$AR$2:$AW$48,MATCH(Y88,【参考】数式用!$AT$4:$AW$4)+2,FALSE)*0.5, 0)), "")),0)))</f>
        <v>#N/A</v>
      </c>
      <c r="AB88" s="559"/>
      <c r="AC88" s="555" t="e">
        <f aca="false">IFERROR(IF(AG88&lt;&gt;"",Z88*VLOOKUP(N88,【参考】数式用!$AG$2:$AL$48,MATCH(Y88,【参考】数式用!$AI$4:$AL$4,0)+2,0), ""), ""))))</f>
        <v>#N/A</v>
      </c>
      <c r="AD88" s="555"/>
      <c r="AE88" s="560"/>
      <c r="AF88" s="561"/>
      <c r="AG88" s="538" t="e">
        <f aca="false">IFERROR(VLOOKUP(O88, 【参考】数式用!$AY$5:$AY$13, 1, FALSE), "")))</f>
        <v>#N/A</v>
      </c>
      <c r="AH88" s="539" t="e">
        <f aca="false">IFERROR(VLOOKUP(N88, 【参考】数式用!$BA$2:$BB$48, 2, FALSE), "")))</f>
        <v>#N/A</v>
      </c>
      <c r="AI88" s="540" t="e">
        <f aca="false">IF(AND(OR(P88="処遇改善加算Ⅰ",P88="処遇改善加算Ⅱ"),AH88="対象"), 1,"")</f>
        <v>#N/A</v>
      </c>
      <c r="AJ88" s="541" t="str">
        <f aca="false">IF(OR(Y88="処遇改善加算Ⅰ",Y88="処遇改善加算Ⅱ"),IF(AND(N88&lt;&gt;"訪問型サービス（総合事業）",N88&lt;&gt;"通所型サービス（総合事業）",N88&lt;&gt;"（介護予防）短期入所生活介護",N88&lt;&gt;"（介護予防）短期入所療養介護（老健）",N88&lt;&gt;"（介護予防）短期入所療養介護 （病院等（老健以外）)",N88&lt;&gt;"（介護予防）短期入所療養介護（医療院）"),1,""),"")</f>
        <v/>
      </c>
      <c r="AK88" s="542"/>
      <c r="AL88" s="542"/>
      <c r="AM88" s="465"/>
      <c r="AN88" s="465"/>
      <c r="AO88" s="465"/>
      <c r="AP88" s="465"/>
      <c r="AQ88" s="465"/>
      <c r="AR88" s="465"/>
      <c r="AS88" s="465"/>
      <c r="AT88" s="465"/>
    </row>
    <row r="89" s="1" customFormat="true" ht="30" hidden="false" customHeight="true" outlineLevel="0" collapsed="false">
      <c r="A89" s="545" t="n">
        <v>76</v>
      </c>
      <c r="B89" s="546" t="str">
        <f aca="false">IF(基本情報入力シート!C114="","",基本情報入力シート!C114)</f>
        <v/>
      </c>
      <c r="C89" s="546"/>
      <c r="D89" s="546"/>
      <c r="E89" s="546"/>
      <c r="F89" s="546"/>
      <c r="G89" s="546"/>
      <c r="H89" s="546"/>
      <c r="I89" s="546"/>
      <c r="J89" s="547" t="str">
        <f aca="false">IF(基本情報入力シート!M114="","",基本情報入力シート!M114)</f>
        <v/>
      </c>
      <c r="K89" s="548" t="str">
        <f aca="false">IF(基本情報入力シート!R114="","",基本情報入力シート!R114)</f>
        <v/>
      </c>
      <c r="L89" s="548" t="str">
        <f aca="false">IF(基本情報入力シート!W114="","",基本情報入力シート!W114)</f>
        <v/>
      </c>
      <c r="M89" s="547" t="str">
        <f aca="false">IF(基本情報入力シート!X114="","",基本情報入力シート!X114)</f>
        <v/>
      </c>
      <c r="N89" s="549" t="str">
        <f aca="false">IF(基本情報入力シート!Y114="","",基本情報入力シート!Y114)</f>
        <v/>
      </c>
      <c r="O89" s="550"/>
      <c r="P89" s="564"/>
      <c r="Q89" s="552"/>
      <c r="R89" s="552"/>
      <c r="S89" s="553" t="e">
        <f aca="false">IFERROR(ROUNDDOWN(Q89*VLOOKUP(N89,【参考】数式用!$AR$2:$AW$48,MATCH(P89,【参考】数式用!$AT$4:$AW$4)+2,FALSE)*0.5, 0), "")),0))</f>
        <v>#N/A</v>
      </c>
      <c r="T89" s="562"/>
      <c r="U89" s="555" t="e">
        <f aca="false">IFERROR(IF(AG89&lt;&gt;"",Q89*VLOOKUP(N89,【参考】数式用!$AG$2:$AL$48,MATCH(P89,【参考】数式用!$AI$4:$AL$4,0)+2,0), ""), ""))))</f>
        <v>#N/A</v>
      </c>
      <c r="V89" s="554"/>
      <c r="W89" s="556"/>
      <c r="X89" s="556"/>
      <c r="Y89" s="551"/>
      <c r="Z89" s="557"/>
      <c r="AA89" s="558" t="e">
        <f aca="false">IFERROR(IF(Y89="ー", "", ROUNDDOWN(Z89*VLOOKUP(N89,【参考】数式用!$AR$2:$AW$48,MATCH(Y89,【参考】数式用!$AT$4:$AW$4)+2,FALSE)*0.5, 0)), "")),0)))</f>
        <v>#N/A</v>
      </c>
      <c r="AB89" s="559"/>
      <c r="AC89" s="555" t="e">
        <f aca="false">IFERROR(IF(AG89&lt;&gt;"",Z89*VLOOKUP(N89,【参考】数式用!$AG$2:$AL$48,MATCH(Y89,【参考】数式用!$AI$4:$AL$4,0)+2,0), ""), ""))))</f>
        <v>#N/A</v>
      </c>
      <c r="AD89" s="555"/>
      <c r="AE89" s="560"/>
      <c r="AF89" s="561"/>
      <c r="AG89" s="538" t="e">
        <f aca="false">IFERROR(VLOOKUP(O89, 【参考】数式用!$AY$5:$AY$13, 1, FALSE), "")))</f>
        <v>#N/A</v>
      </c>
      <c r="AH89" s="539" t="e">
        <f aca="false">IFERROR(VLOOKUP(N89, 【参考】数式用!$BA$2:$BB$48, 2, FALSE), "")))</f>
        <v>#N/A</v>
      </c>
      <c r="AI89" s="540" t="e">
        <f aca="false">IF(AND(OR(P89="処遇改善加算Ⅰ",P89="処遇改善加算Ⅱ"),AH89="対象"), 1,"")</f>
        <v>#N/A</v>
      </c>
      <c r="AJ89" s="541" t="str">
        <f aca="false">IF(OR(Y89="処遇改善加算Ⅰ",Y89="処遇改善加算Ⅱ"),IF(AND(N89&lt;&gt;"訪問型サービス（総合事業）",N89&lt;&gt;"通所型サービス（総合事業）",N89&lt;&gt;"（介護予防）短期入所生活介護",N89&lt;&gt;"（介護予防）短期入所療養介護（老健）",N89&lt;&gt;"（介護予防）短期入所療養介護 （病院等（老健以外）)",N89&lt;&gt;"（介護予防）短期入所療養介護（医療院）"),1,""),"")</f>
        <v/>
      </c>
      <c r="AK89" s="542"/>
      <c r="AL89" s="542"/>
      <c r="AM89" s="465"/>
      <c r="AN89" s="465"/>
      <c r="AO89" s="465"/>
      <c r="AP89" s="465"/>
      <c r="AQ89" s="465"/>
      <c r="AR89" s="465"/>
      <c r="AS89" s="465"/>
      <c r="AT89" s="465"/>
    </row>
    <row r="90" s="1" customFormat="true" ht="30" hidden="false" customHeight="true" outlineLevel="0" collapsed="false">
      <c r="A90" s="545" t="n">
        <v>77</v>
      </c>
      <c r="B90" s="546" t="str">
        <f aca="false">IF(基本情報入力シート!C115="","",基本情報入力シート!C115)</f>
        <v/>
      </c>
      <c r="C90" s="546"/>
      <c r="D90" s="546"/>
      <c r="E90" s="546"/>
      <c r="F90" s="546"/>
      <c r="G90" s="546"/>
      <c r="H90" s="546"/>
      <c r="I90" s="546"/>
      <c r="J90" s="547" t="str">
        <f aca="false">IF(基本情報入力シート!M115="","",基本情報入力シート!M115)</f>
        <v/>
      </c>
      <c r="K90" s="548" t="str">
        <f aca="false">IF(基本情報入力シート!R115="","",基本情報入力シート!R115)</f>
        <v/>
      </c>
      <c r="L90" s="548" t="str">
        <f aca="false">IF(基本情報入力シート!W115="","",基本情報入力シート!W115)</f>
        <v/>
      </c>
      <c r="M90" s="547" t="str">
        <f aca="false">IF(基本情報入力シート!X115="","",基本情報入力シート!X115)</f>
        <v/>
      </c>
      <c r="N90" s="549" t="str">
        <f aca="false">IF(基本情報入力シート!Y115="","",基本情報入力シート!Y115)</f>
        <v/>
      </c>
      <c r="O90" s="550"/>
      <c r="P90" s="564"/>
      <c r="Q90" s="552"/>
      <c r="R90" s="552"/>
      <c r="S90" s="553" t="e">
        <f aca="false">IFERROR(ROUNDDOWN(Q90*VLOOKUP(N90,【参考】数式用!$AR$2:$AW$48,MATCH(P90,【参考】数式用!$AT$4:$AW$4)+2,FALSE)*0.5, 0), "")),0))</f>
        <v>#N/A</v>
      </c>
      <c r="T90" s="562"/>
      <c r="U90" s="555" t="e">
        <f aca="false">IFERROR(IF(AG90&lt;&gt;"",Q90*VLOOKUP(N90,【参考】数式用!$AG$2:$AL$48,MATCH(P90,【参考】数式用!$AI$4:$AL$4,0)+2,0), ""), ""))))</f>
        <v>#N/A</v>
      </c>
      <c r="V90" s="554"/>
      <c r="W90" s="556"/>
      <c r="X90" s="556"/>
      <c r="Y90" s="551"/>
      <c r="Z90" s="557"/>
      <c r="AA90" s="558" t="e">
        <f aca="false">IFERROR(IF(Y90="ー", "", ROUNDDOWN(Z90*VLOOKUP(N90,【参考】数式用!$AR$2:$AW$48,MATCH(Y90,【参考】数式用!$AT$4:$AW$4)+2,FALSE)*0.5, 0)), "")),0)))</f>
        <v>#N/A</v>
      </c>
      <c r="AB90" s="559"/>
      <c r="AC90" s="555" t="e">
        <f aca="false">IFERROR(IF(AG90&lt;&gt;"",Z90*VLOOKUP(N90,【参考】数式用!$AG$2:$AL$48,MATCH(Y90,【参考】数式用!$AI$4:$AL$4,0)+2,0), ""), ""))))</f>
        <v>#N/A</v>
      </c>
      <c r="AD90" s="555"/>
      <c r="AE90" s="560"/>
      <c r="AF90" s="561"/>
      <c r="AG90" s="538" t="e">
        <f aca="false">IFERROR(VLOOKUP(O90, 【参考】数式用!$AY$5:$AY$13, 1, FALSE), "")))</f>
        <v>#N/A</v>
      </c>
      <c r="AH90" s="539" t="e">
        <f aca="false">IFERROR(VLOOKUP(N90, 【参考】数式用!$BA$2:$BB$48, 2, FALSE), "")))</f>
        <v>#N/A</v>
      </c>
      <c r="AI90" s="540" t="e">
        <f aca="false">IF(AND(OR(P90="処遇改善加算Ⅰ",P90="処遇改善加算Ⅱ"),AH90="対象"), 1,"")</f>
        <v>#N/A</v>
      </c>
      <c r="AJ90" s="541" t="str">
        <f aca="false">IF(OR(Y90="処遇改善加算Ⅰ",Y90="処遇改善加算Ⅱ"),IF(AND(N90&lt;&gt;"訪問型サービス（総合事業）",N90&lt;&gt;"通所型サービス（総合事業）",N90&lt;&gt;"（介護予防）短期入所生活介護",N90&lt;&gt;"（介護予防）短期入所療養介護（老健）",N90&lt;&gt;"（介護予防）短期入所療養介護 （病院等（老健以外）)",N90&lt;&gt;"（介護予防）短期入所療養介護（医療院）"),1,""),"")</f>
        <v/>
      </c>
      <c r="AK90" s="542"/>
      <c r="AL90" s="542"/>
      <c r="AM90" s="465"/>
      <c r="AN90" s="465"/>
      <c r="AO90" s="465"/>
      <c r="AP90" s="465"/>
      <c r="AQ90" s="465"/>
      <c r="AR90" s="465"/>
      <c r="AS90" s="465"/>
      <c r="AT90" s="465"/>
    </row>
    <row r="91" s="1" customFormat="true" ht="30" hidden="false" customHeight="true" outlineLevel="0" collapsed="false">
      <c r="A91" s="545" t="n">
        <v>78</v>
      </c>
      <c r="B91" s="546" t="str">
        <f aca="false">IF(基本情報入力シート!C116="","",基本情報入力シート!C116)</f>
        <v/>
      </c>
      <c r="C91" s="546"/>
      <c r="D91" s="546"/>
      <c r="E91" s="546"/>
      <c r="F91" s="546"/>
      <c r="G91" s="546"/>
      <c r="H91" s="546"/>
      <c r="I91" s="546"/>
      <c r="J91" s="547" t="str">
        <f aca="false">IF(基本情報入力シート!M116="","",基本情報入力シート!M116)</f>
        <v/>
      </c>
      <c r="K91" s="548" t="str">
        <f aca="false">IF(基本情報入力シート!R116="","",基本情報入力シート!R116)</f>
        <v/>
      </c>
      <c r="L91" s="548" t="str">
        <f aca="false">IF(基本情報入力シート!W116="","",基本情報入力シート!W116)</f>
        <v/>
      </c>
      <c r="M91" s="547" t="str">
        <f aca="false">IF(基本情報入力シート!X116="","",基本情報入力シート!X116)</f>
        <v/>
      </c>
      <c r="N91" s="549" t="str">
        <f aca="false">IF(基本情報入力シート!Y116="","",基本情報入力シート!Y116)</f>
        <v/>
      </c>
      <c r="O91" s="550"/>
      <c r="P91" s="564"/>
      <c r="Q91" s="552"/>
      <c r="R91" s="552"/>
      <c r="S91" s="553" t="e">
        <f aca="false">IFERROR(ROUNDDOWN(Q91*VLOOKUP(N91,【参考】数式用!$AR$2:$AW$48,MATCH(P91,【参考】数式用!$AT$4:$AW$4)+2,FALSE)*0.5, 0), "")),0))</f>
        <v>#N/A</v>
      </c>
      <c r="T91" s="562"/>
      <c r="U91" s="555" t="e">
        <f aca="false">IFERROR(IF(AG91&lt;&gt;"",Q91*VLOOKUP(N91,【参考】数式用!$AG$2:$AL$48,MATCH(P91,【参考】数式用!$AI$4:$AL$4,0)+2,0), ""), ""))))</f>
        <v>#N/A</v>
      </c>
      <c r="V91" s="554"/>
      <c r="W91" s="556"/>
      <c r="X91" s="556"/>
      <c r="Y91" s="551"/>
      <c r="Z91" s="557"/>
      <c r="AA91" s="558" t="e">
        <f aca="false">IFERROR(IF(Y91="ー", "", ROUNDDOWN(Z91*VLOOKUP(N91,【参考】数式用!$AR$2:$AW$48,MATCH(Y91,【参考】数式用!$AT$4:$AW$4)+2,FALSE)*0.5, 0)), "")),0)))</f>
        <v>#N/A</v>
      </c>
      <c r="AB91" s="559"/>
      <c r="AC91" s="555" t="e">
        <f aca="false">IFERROR(IF(AG91&lt;&gt;"",Z91*VLOOKUP(N91,【参考】数式用!$AG$2:$AL$48,MATCH(Y91,【参考】数式用!$AI$4:$AL$4,0)+2,0), ""), ""))))</f>
        <v>#N/A</v>
      </c>
      <c r="AD91" s="555"/>
      <c r="AE91" s="560"/>
      <c r="AF91" s="561"/>
      <c r="AG91" s="538" t="e">
        <f aca="false">IFERROR(VLOOKUP(O91, 【参考】数式用!$AY$5:$AY$13, 1, FALSE), "")))</f>
        <v>#N/A</v>
      </c>
      <c r="AH91" s="539" t="e">
        <f aca="false">IFERROR(VLOOKUP(N91, 【参考】数式用!$BA$2:$BB$48, 2, FALSE), "")))</f>
        <v>#N/A</v>
      </c>
      <c r="AI91" s="540" t="e">
        <f aca="false">IF(AND(OR(P91="処遇改善加算Ⅰ",P91="処遇改善加算Ⅱ"),AH91="対象"), 1,"")</f>
        <v>#N/A</v>
      </c>
      <c r="AJ91" s="541" t="str">
        <f aca="false">IF(OR(Y91="処遇改善加算Ⅰ",Y91="処遇改善加算Ⅱ"),IF(AND(N91&lt;&gt;"訪問型サービス（総合事業）",N91&lt;&gt;"通所型サービス（総合事業）",N91&lt;&gt;"（介護予防）短期入所生活介護",N91&lt;&gt;"（介護予防）短期入所療養介護（老健）",N91&lt;&gt;"（介護予防）短期入所療養介護 （病院等（老健以外）)",N91&lt;&gt;"（介護予防）短期入所療養介護（医療院）"),1,""),"")</f>
        <v/>
      </c>
      <c r="AK91" s="542"/>
      <c r="AL91" s="542"/>
      <c r="AM91" s="465"/>
      <c r="AN91" s="465"/>
      <c r="AO91" s="465"/>
      <c r="AP91" s="465"/>
      <c r="AQ91" s="465"/>
      <c r="AR91" s="465"/>
      <c r="AS91" s="465"/>
      <c r="AT91" s="465"/>
    </row>
    <row r="92" s="1" customFormat="true" ht="30" hidden="false" customHeight="true" outlineLevel="0" collapsed="false">
      <c r="A92" s="545" t="n">
        <v>79</v>
      </c>
      <c r="B92" s="546" t="str">
        <f aca="false">IF(基本情報入力シート!C117="","",基本情報入力シート!C117)</f>
        <v/>
      </c>
      <c r="C92" s="546"/>
      <c r="D92" s="546"/>
      <c r="E92" s="546"/>
      <c r="F92" s="546"/>
      <c r="G92" s="546"/>
      <c r="H92" s="546"/>
      <c r="I92" s="546"/>
      <c r="J92" s="547" t="str">
        <f aca="false">IF(基本情報入力シート!M117="","",基本情報入力シート!M117)</f>
        <v/>
      </c>
      <c r="K92" s="548" t="str">
        <f aca="false">IF(基本情報入力シート!R117="","",基本情報入力シート!R117)</f>
        <v/>
      </c>
      <c r="L92" s="548" t="str">
        <f aca="false">IF(基本情報入力シート!W117="","",基本情報入力シート!W117)</f>
        <v/>
      </c>
      <c r="M92" s="547" t="str">
        <f aca="false">IF(基本情報入力シート!X117="","",基本情報入力シート!X117)</f>
        <v/>
      </c>
      <c r="N92" s="549" t="str">
        <f aca="false">IF(基本情報入力シート!Y117="","",基本情報入力シート!Y117)</f>
        <v/>
      </c>
      <c r="O92" s="550"/>
      <c r="P92" s="564"/>
      <c r="Q92" s="552"/>
      <c r="R92" s="552"/>
      <c r="S92" s="553" t="e">
        <f aca="false">IFERROR(ROUNDDOWN(Q92*VLOOKUP(N92,【参考】数式用!$AR$2:$AW$48,MATCH(P92,【参考】数式用!$AT$4:$AW$4)+2,FALSE)*0.5, 0), "")),0))</f>
        <v>#N/A</v>
      </c>
      <c r="T92" s="562"/>
      <c r="U92" s="555" t="e">
        <f aca="false">IFERROR(IF(AG92&lt;&gt;"",Q92*VLOOKUP(N92,【参考】数式用!$AG$2:$AL$48,MATCH(P92,【参考】数式用!$AI$4:$AL$4,0)+2,0), ""), ""))))</f>
        <v>#N/A</v>
      </c>
      <c r="V92" s="554"/>
      <c r="W92" s="556"/>
      <c r="X92" s="556"/>
      <c r="Y92" s="551"/>
      <c r="Z92" s="557"/>
      <c r="AA92" s="558" t="e">
        <f aca="false">IFERROR(IF(Y92="ー", "", ROUNDDOWN(Z92*VLOOKUP(N92,【参考】数式用!$AR$2:$AW$48,MATCH(Y92,【参考】数式用!$AT$4:$AW$4)+2,FALSE)*0.5, 0)), "")),0)))</f>
        <v>#N/A</v>
      </c>
      <c r="AB92" s="559"/>
      <c r="AC92" s="555" t="e">
        <f aca="false">IFERROR(IF(AG92&lt;&gt;"",Z92*VLOOKUP(N92,【参考】数式用!$AG$2:$AL$48,MATCH(Y92,【参考】数式用!$AI$4:$AL$4,0)+2,0), ""), ""))))</f>
        <v>#N/A</v>
      </c>
      <c r="AD92" s="555"/>
      <c r="AE92" s="560"/>
      <c r="AF92" s="561"/>
      <c r="AG92" s="538" t="e">
        <f aca="false">IFERROR(VLOOKUP(O92, 【参考】数式用!$AY$5:$AY$13, 1, FALSE), "")))</f>
        <v>#N/A</v>
      </c>
      <c r="AH92" s="539" t="e">
        <f aca="false">IFERROR(VLOOKUP(N92, 【参考】数式用!$BA$2:$BB$48, 2, FALSE), "")))</f>
        <v>#N/A</v>
      </c>
      <c r="AI92" s="540" t="e">
        <f aca="false">IF(AND(OR(P92="処遇改善加算Ⅰ",P92="処遇改善加算Ⅱ"),AH92="対象"), 1,"")</f>
        <v>#N/A</v>
      </c>
      <c r="AJ92" s="541" t="str">
        <f aca="false">IF(OR(Y92="処遇改善加算Ⅰ",Y92="処遇改善加算Ⅱ"),IF(AND(N92&lt;&gt;"訪問型サービス（総合事業）",N92&lt;&gt;"通所型サービス（総合事業）",N92&lt;&gt;"（介護予防）短期入所生活介護",N92&lt;&gt;"（介護予防）短期入所療養介護（老健）",N92&lt;&gt;"（介護予防）短期入所療養介護 （病院等（老健以外）)",N92&lt;&gt;"（介護予防）短期入所療養介護（医療院）"),1,""),"")</f>
        <v/>
      </c>
      <c r="AK92" s="542"/>
      <c r="AL92" s="542"/>
      <c r="AM92" s="465"/>
      <c r="AN92" s="465"/>
      <c r="AO92" s="465"/>
      <c r="AP92" s="465"/>
      <c r="AQ92" s="465"/>
      <c r="AR92" s="465"/>
      <c r="AS92" s="465"/>
      <c r="AT92" s="465"/>
    </row>
    <row r="93" s="1" customFormat="true" ht="30" hidden="false" customHeight="true" outlineLevel="0" collapsed="false">
      <c r="A93" s="545" t="n">
        <v>80</v>
      </c>
      <c r="B93" s="546" t="str">
        <f aca="false">IF(基本情報入力シート!C118="","",基本情報入力シート!C118)</f>
        <v/>
      </c>
      <c r="C93" s="546"/>
      <c r="D93" s="546"/>
      <c r="E93" s="546"/>
      <c r="F93" s="546"/>
      <c r="G93" s="546"/>
      <c r="H93" s="546"/>
      <c r="I93" s="546"/>
      <c r="J93" s="547" t="str">
        <f aca="false">IF(基本情報入力シート!M118="","",基本情報入力シート!M118)</f>
        <v/>
      </c>
      <c r="K93" s="548" t="str">
        <f aca="false">IF(基本情報入力シート!R118="","",基本情報入力シート!R118)</f>
        <v/>
      </c>
      <c r="L93" s="548" t="str">
        <f aca="false">IF(基本情報入力シート!W118="","",基本情報入力シート!W118)</f>
        <v/>
      </c>
      <c r="M93" s="547" t="str">
        <f aca="false">IF(基本情報入力シート!X118="","",基本情報入力シート!X118)</f>
        <v/>
      </c>
      <c r="N93" s="549" t="str">
        <f aca="false">IF(基本情報入力シート!Y118="","",基本情報入力シート!Y118)</f>
        <v/>
      </c>
      <c r="O93" s="550"/>
      <c r="P93" s="564"/>
      <c r="Q93" s="552"/>
      <c r="R93" s="552"/>
      <c r="S93" s="553" t="e">
        <f aca="false">IFERROR(ROUNDDOWN(Q93*VLOOKUP(N93,【参考】数式用!$AR$2:$AW$48,MATCH(P93,【参考】数式用!$AT$4:$AW$4)+2,FALSE)*0.5, 0), "")),0))</f>
        <v>#N/A</v>
      </c>
      <c r="T93" s="562"/>
      <c r="U93" s="555" t="e">
        <f aca="false">IFERROR(IF(AG93&lt;&gt;"",Q93*VLOOKUP(N93,【参考】数式用!$AG$2:$AL$48,MATCH(P93,【参考】数式用!$AI$4:$AL$4,0)+2,0), ""), ""))))</f>
        <v>#N/A</v>
      </c>
      <c r="V93" s="554"/>
      <c r="W93" s="556"/>
      <c r="X93" s="556"/>
      <c r="Y93" s="551"/>
      <c r="Z93" s="557"/>
      <c r="AA93" s="558" t="e">
        <f aca="false">IFERROR(IF(Y93="ー", "", ROUNDDOWN(Z93*VLOOKUP(N93,【参考】数式用!$AR$2:$AW$48,MATCH(Y93,【参考】数式用!$AT$4:$AW$4)+2,FALSE)*0.5, 0)), "")),0)))</f>
        <v>#N/A</v>
      </c>
      <c r="AB93" s="559"/>
      <c r="AC93" s="555" t="e">
        <f aca="false">IFERROR(IF(AG93&lt;&gt;"",Z93*VLOOKUP(N93,【参考】数式用!$AG$2:$AL$48,MATCH(Y93,【参考】数式用!$AI$4:$AL$4,0)+2,0), ""), ""))))</f>
        <v>#N/A</v>
      </c>
      <c r="AD93" s="555"/>
      <c r="AE93" s="560"/>
      <c r="AF93" s="561"/>
      <c r="AG93" s="538" t="e">
        <f aca="false">IFERROR(VLOOKUP(O93, 【参考】数式用!$AY$5:$AY$13, 1, FALSE), "")))</f>
        <v>#N/A</v>
      </c>
      <c r="AH93" s="539" t="e">
        <f aca="false">IFERROR(VLOOKUP(N93, 【参考】数式用!$BA$2:$BB$48, 2, FALSE), "")))</f>
        <v>#N/A</v>
      </c>
      <c r="AI93" s="540" t="e">
        <f aca="false">IF(AND(OR(P93="処遇改善加算Ⅰ",P93="処遇改善加算Ⅱ"),AH93="対象"), 1,"")</f>
        <v>#N/A</v>
      </c>
      <c r="AJ93" s="541" t="str">
        <f aca="false">IF(OR(Y93="処遇改善加算Ⅰ",Y93="処遇改善加算Ⅱ"),IF(AND(N93&lt;&gt;"訪問型サービス（総合事業）",N93&lt;&gt;"通所型サービス（総合事業）",N93&lt;&gt;"（介護予防）短期入所生活介護",N93&lt;&gt;"（介護予防）短期入所療養介護（老健）",N93&lt;&gt;"（介護予防）短期入所療養介護 （病院等（老健以外）)",N93&lt;&gt;"（介護予防）短期入所療養介護（医療院）"),1,""),"")</f>
        <v/>
      </c>
      <c r="AK93" s="542"/>
      <c r="AL93" s="542"/>
      <c r="AM93" s="465"/>
      <c r="AN93" s="465"/>
      <c r="AO93" s="465"/>
      <c r="AP93" s="465"/>
      <c r="AQ93" s="465"/>
      <c r="AR93" s="465"/>
      <c r="AS93" s="465"/>
      <c r="AT93" s="465"/>
    </row>
    <row r="94" s="1" customFormat="true" ht="30" hidden="false" customHeight="true" outlineLevel="0" collapsed="false">
      <c r="A94" s="545" t="n">
        <v>81</v>
      </c>
      <c r="B94" s="546" t="str">
        <f aca="false">IF(基本情報入力シート!C119="","",基本情報入力シート!C119)</f>
        <v/>
      </c>
      <c r="C94" s="546"/>
      <c r="D94" s="546"/>
      <c r="E94" s="546"/>
      <c r="F94" s="546"/>
      <c r="G94" s="546"/>
      <c r="H94" s="546"/>
      <c r="I94" s="546"/>
      <c r="J94" s="547" t="str">
        <f aca="false">IF(基本情報入力シート!M119="","",基本情報入力シート!M119)</f>
        <v/>
      </c>
      <c r="K94" s="548" t="str">
        <f aca="false">IF(基本情報入力シート!R119="","",基本情報入力シート!R119)</f>
        <v/>
      </c>
      <c r="L94" s="548" t="str">
        <f aca="false">IF(基本情報入力シート!W119="","",基本情報入力シート!W119)</f>
        <v/>
      </c>
      <c r="M94" s="547" t="str">
        <f aca="false">IF(基本情報入力シート!X119="","",基本情報入力シート!X119)</f>
        <v/>
      </c>
      <c r="N94" s="549" t="str">
        <f aca="false">IF(基本情報入力シート!Y119="","",基本情報入力シート!Y119)</f>
        <v/>
      </c>
      <c r="O94" s="550"/>
      <c r="P94" s="564"/>
      <c r="Q94" s="552"/>
      <c r="R94" s="552"/>
      <c r="S94" s="553" t="e">
        <f aca="false">IFERROR(ROUNDDOWN(Q94*VLOOKUP(N94,【参考】数式用!$AR$2:$AW$48,MATCH(P94,【参考】数式用!$AT$4:$AW$4)+2,FALSE)*0.5, 0), "")),0))</f>
        <v>#N/A</v>
      </c>
      <c r="T94" s="562"/>
      <c r="U94" s="555" t="e">
        <f aca="false">IFERROR(IF(AG94&lt;&gt;"",Q94*VLOOKUP(N94,【参考】数式用!$AG$2:$AL$48,MATCH(P94,【参考】数式用!$AI$4:$AL$4,0)+2,0), ""), ""))))</f>
        <v>#N/A</v>
      </c>
      <c r="V94" s="554"/>
      <c r="W94" s="556"/>
      <c r="X94" s="556"/>
      <c r="Y94" s="551"/>
      <c r="Z94" s="557"/>
      <c r="AA94" s="558" t="e">
        <f aca="false">IFERROR(IF(Y94="ー", "", ROUNDDOWN(Z94*VLOOKUP(N94,【参考】数式用!$AR$2:$AW$48,MATCH(Y94,【参考】数式用!$AT$4:$AW$4)+2,FALSE)*0.5, 0)), "")),0)))</f>
        <v>#N/A</v>
      </c>
      <c r="AB94" s="559"/>
      <c r="AC94" s="555" t="e">
        <f aca="false">IFERROR(IF(AG94&lt;&gt;"",Z94*VLOOKUP(N94,【参考】数式用!$AG$2:$AL$48,MATCH(Y94,【参考】数式用!$AI$4:$AL$4,0)+2,0), ""), ""))))</f>
        <v>#N/A</v>
      </c>
      <c r="AD94" s="555"/>
      <c r="AE94" s="560"/>
      <c r="AF94" s="561"/>
      <c r="AG94" s="538" t="e">
        <f aca="false">IFERROR(VLOOKUP(O94, 【参考】数式用!$AY$5:$AY$13, 1, FALSE), "")))</f>
        <v>#N/A</v>
      </c>
      <c r="AH94" s="539" t="e">
        <f aca="false">IFERROR(VLOOKUP(N94, 【参考】数式用!$BA$2:$BB$48, 2, FALSE), "")))</f>
        <v>#N/A</v>
      </c>
      <c r="AI94" s="540" t="e">
        <f aca="false">IF(AND(OR(P94="処遇改善加算Ⅰ",P94="処遇改善加算Ⅱ"),AH94="対象"), 1,"")</f>
        <v>#N/A</v>
      </c>
      <c r="AJ94" s="541" t="str">
        <f aca="false">IF(OR(Y94="処遇改善加算Ⅰ",Y94="処遇改善加算Ⅱ"),IF(AND(N94&lt;&gt;"訪問型サービス（総合事業）",N94&lt;&gt;"通所型サービス（総合事業）",N94&lt;&gt;"（介護予防）短期入所生活介護",N94&lt;&gt;"（介護予防）短期入所療養介護（老健）",N94&lt;&gt;"（介護予防）短期入所療養介護 （病院等（老健以外）)",N94&lt;&gt;"（介護予防）短期入所療養介護（医療院）"),1,""),"")</f>
        <v/>
      </c>
      <c r="AK94" s="542"/>
      <c r="AL94" s="542"/>
      <c r="AM94" s="465"/>
      <c r="AN94" s="465"/>
      <c r="AO94" s="465"/>
      <c r="AP94" s="465"/>
      <c r="AQ94" s="465"/>
      <c r="AR94" s="465"/>
      <c r="AS94" s="465"/>
      <c r="AT94" s="465"/>
    </row>
    <row r="95" s="1" customFormat="true" ht="30" hidden="false" customHeight="true" outlineLevel="0" collapsed="false">
      <c r="A95" s="545" t="n">
        <v>82</v>
      </c>
      <c r="B95" s="546" t="str">
        <f aca="false">IF(基本情報入力シート!C120="","",基本情報入力シート!C120)</f>
        <v/>
      </c>
      <c r="C95" s="546"/>
      <c r="D95" s="546"/>
      <c r="E95" s="546"/>
      <c r="F95" s="546"/>
      <c r="G95" s="546"/>
      <c r="H95" s="546"/>
      <c r="I95" s="546"/>
      <c r="J95" s="547" t="str">
        <f aca="false">IF(基本情報入力シート!M120="","",基本情報入力シート!M120)</f>
        <v/>
      </c>
      <c r="K95" s="548" t="str">
        <f aca="false">IF(基本情報入力シート!R120="","",基本情報入力シート!R120)</f>
        <v/>
      </c>
      <c r="L95" s="548" t="str">
        <f aca="false">IF(基本情報入力シート!W120="","",基本情報入力シート!W120)</f>
        <v/>
      </c>
      <c r="M95" s="547" t="str">
        <f aca="false">IF(基本情報入力シート!X120="","",基本情報入力シート!X120)</f>
        <v/>
      </c>
      <c r="N95" s="549" t="str">
        <f aca="false">IF(基本情報入力シート!Y120="","",基本情報入力シート!Y120)</f>
        <v/>
      </c>
      <c r="O95" s="550"/>
      <c r="P95" s="564"/>
      <c r="Q95" s="552"/>
      <c r="R95" s="552"/>
      <c r="S95" s="553" t="e">
        <f aca="false">IFERROR(ROUNDDOWN(Q95*VLOOKUP(N95,【参考】数式用!$AR$2:$AW$48,MATCH(P95,【参考】数式用!$AT$4:$AW$4)+2,FALSE)*0.5, 0), "")),0))</f>
        <v>#N/A</v>
      </c>
      <c r="T95" s="562"/>
      <c r="U95" s="555" t="e">
        <f aca="false">IFERROR(IF(AG95&lt;&gt;"",Q95*VLOOKUP(N95,【参考】数式用!$AG$2:$AL$48,MATCH(P95,【参考】数式用!$AI$4:$AL$4,0)+2,0), ""), ""))))</f>
        <v>#N/A</v>
      </c>
      <c r="V95" s="554"/>
      <c r="W95" s="556"/>
      <c r="X95" s="556"/>
      <c r="Y95" s="551"/>
      <c r="Z95" s="557"/>
      <c r="AA95" s="558" t="e">
        <f aca="false">IFERROR(IF(Y95="ー", "", ROUNDDOWN(Z95*VLOOKUP(N95,【参考】数式用!$AR$2:$AW$48,MATCH(Y95,【参考】数式用!$AT$4:$AW$4)+2,FALSE)*0.5, 0)), "")),0)))</f>
        <v>#N/A</v>
      </c>
      <c r="AB95" s="559"/>
      <c r="AC95" s="555" t="e">
        <f aca="false">IFERROR(IF(AG95&lt;&gt;"",Z95*VLOOKUP(N95,【参考】数式用!$AG$2:$AL$48,MATCH(Y95,【参考】数式用!$AI$4:$AL$4,0)+2,0), ""), ""))))</f>
        <v>#N/A</v>
      </c>
      <c r="AD95" s="555"/>
      <c r="AE95" s="560"/>
      <c r="AF95" s="561"/>
      <c r="AG95" s="538" t="e">
        <f aca="false">IFERROR(VLOOKUP(O95, 【参考】数式用!$AY$5:$AY$13, 1, FALSE), "")))</f>
        <v>#N/A</v>
      </c>
      <c r="AH95" s="539" t="e">
        <f aca="false">IFERROR(VLOOKUP(N95, 【参考】数式用!$BA$2:$BB$48, 2, FALSE), "")))</f>
        <v>#N/A</v>
      </c>
      <c r="AI95" s="540" t="e">
        <f aca="false">IF(AND(OR(P95="処遇改善加算Ⅰ",P95="処遇改善加算Ⅱ"),AH95="対象"), 1,"")</f>
        <v>#N/A</v>
      </c>
      <c r="AJ95" s="541" t="str">
        <f aca="false">IF(OR(Y95="処遇改善加算Ⅰ",Y95="処遇改善加算Ⅱ"),IF(AND(N95&lt;&gt;"訪問型サービス（総合事業）",N95&lt;&gt;"通所型サービス（総合事業）",N95&lt;&gt;"（介護予防）短期入所生活介護",N95&lt;&gt;"（介護予防）短期入所療養介護（老健）",N95&lt;&gt;"（介護予防）短期入所療養介護 （病院等（老健以外）)",N95&lt;&gt;"（介護予防）短期入所療養介護（医療院）"),1,""),"")</f>
        <v/>
      </c>
      <c r="AK95" s="542"/>
      <c r="AL95" s="542"/>
      <c r="AM95" s="465"/>
      <c r="AN95" s="465"/>
      <c r="AO95" s="465"/>
      <c r="AP95" s="465"/>
      <c r="AQ95" s="465"/>
      <c r="AR95" s="465"/>
      <c r="AS95" s="465"/>
      <c r="AT95" s="465"/>
    </row>
    <row r="96" s="1" customFormat="true" ht="30" hidden="false" customHeight="true" outlineLevel="0" collapsed="false">
      <c r="A96" s="545" t="n">
        <v>83</v>
      </c>
      <c r="B96" s="546" t="str">
        <f aca="false">IF(基本情報入力シート!C121="","",基本情報入力シート!C121)</f>
        <v/>
      </c>
      <c r="C96" s="546"/>
      <c r="D96" s="546"/>
      <c r="E96" s="546"/>
      <c r="F96" s="546"/>
      <c r="G96" s="546"/>
      <c r="H96" s="546"/>
      <c r="I96" s="546"/>
      <c r="J96" s="547" t="str">
        <f aca="false">IF(基本情報入力シート!M121="","",基本情報入力シート!M121)</f>
        <v/>
      </c>
      <c r="K96" s="548" t="str">
        <f aca="false">IF(基本情報入力シート!R121="","",基本情報入力シート!R121)</f>
        <v/>
      </c>
      <c r="L96" s="548" t="str">
        <f aca="false">IF(基本情報入力シート!W121="","",基本情報入力シート!W121)</f>
        <v/>
      </c>
      <c r="M96" s="547" t="str">
        <f aca="false">IF(基本情報入力シート!X121="","",基本情報入力シート!X121)</f>
        <v/>
      </c>
      <c r="N96" s="549" t="str">
        <f aca="false">IF(基本情報入力シート!Y121="","",基本情報入力シート!Y121)</f>
        <v/>
      </c>
      <c r="O96" s="550"/>
      <c r="P96" s="564"/>
      <c r="Q96" s="552"/>
      <c r="R96" s="552"/>
      <c r="S96" s="553" t="e">
        <f aca="false">IFERROR(ROUNDDOWN(Q96*VLOOKUP(N96,【参考】数式用!$AR$2:$AW$48,MATCH(P96,【参考】数式用!$AT$4:$AW$4)+2,FALSE)*0.5, 0), "")),0))</f>
        <v>#N/A</v>
      </c>
      <c r="T96" s="562"/>
      <c r="U96" s="555" t="e">
        <f aca="false">IFERROR(IF(AG96&lt;&gt;"",Q96*VLOOKUP(N96,【参考】数式用!$AG$2:$AL$48,MATCH(P96,【参考】数式用!$AI$4:$AL$4,0)+2,0), ""), ""))))</f>
        <v>#N/A</v>
      </c>
      <c r="V96" s="554"/>
      <c r="W96" s="556"/>
      <c r="X96" s="556"/>
      <c r="Y96" s="551"/>
      <c r="Z96" s="557"/>
      <c r="AA96" s="558" t="e">
        <f aca="false">IFERROR(IF(Y96="ー", "", ROUNDDOWN(Z96*VLOOKUP(N96,【参考】数式用!$AR$2:$AW$48,MATCH(Y96,【参考】数式用!$AT$4:$AW$4)+2,FALSE)*0.5, 0)), "")),0)))</f>
        <v>#N/A</v>
      </c>
      <c r="AB96" s="559"/>
      <c r="AC96" s="555" t="e">
        <f aca="false">IFERROR(IF(AG96&lt;&gt;"",Z96*VLOOKUP(N96,【参考】数式用!$AG$2:$AL$48,MATCH(Y96,【参考】数式用!$AI$4:$AL$4,0)+2,0), ""), ""))))</f>
        <v>#N/A</v>
      </c>
      <c r="AD96" s="555"/>
      <c r="AE96" s="560"/>
      <c r="AF96" s="561"/>
      <c r="AG96" s="538" t="e">
        <f aca="false">IFERROR(VLOOKUP(O96, 【参考】数式用!$AY$5:$AY$13, 1, FALSE), "")))</f>
        <v>#N/A</v>
      </c>
      <c r="AH96" s="539" t="e">
        <f aca="false">IFERROR(VLOOKUP(N96, 【参考】数式用!$BA$2:$BB$48, 2, FALSE), "")))</f>
        <v>#N/A</v>
      </c>
      <c r="AI96" s="540" t="e">
        <f aca="false">IF(AND(OR(P96="処遇改善加算Ⅰ",P96="処遇改善加算Ⅱ"),AH96="対象"), 1,"")</f>
        <v>#N/A</v>
      </c>
      <c r="AJ96" s="541" t="str">
        <f aca="false">IF(OR(Y96="処遇改善加算Ⅰ",Y96="処遇改善加算Ⅱ"),IF(AND(N96&lt;&gt;"訪問型サービス（総合事業）",N96&lt;&gt;"通所型サービス（総合事業）",N96&lt;&gt;"（介護予防）短期入所生活介護",N96&lt;&gt;"（介護予防）短期入所療養介護（老健）",N96&lt;&gt;"（介護予防）短期入所療養介護 （病院等（老健以外）)",N96&lt;&gt;"（介護予防）短期入所療養介護（医療院）"),1,""),"")</f>
        <v/>
      </c>
      <c r="AK96" s="542"/>
      <c r="AL96" s="542"/>
      <c r="AM96" s="465"/>
      <c r="AN96" s="465"/>
      <c r="AO96" s="465"/>
      <c r="AP96" s="465"/>
      <c r="AQ96" s="465"/>
      <c r="AR96" s="465"/>
      <c r="AS96" s="465"/>
      <c r="AT96" s="465"/>
    </row>
    <row r="97" s="1" customFormat="true" ht="30" hidden="false" customHeight="true" outlineLevel="0" collapsed="false">
      <c r="A97" s="545" t="n">
        <v>84</v>
      </c>
      <c r="B97" s="546" t="str">
        <f aca="false">IF(基本情報入力シート!C122="","",基本情報入力シート!C122)</f>
        <v/>
      </c>
      <c r="C97" s="546"/>
      <c r="D97" s="546"/>
      <c r="E97" s="546"/>
      <c r="F97" s="546"/>
      <c r="G97" s="546"/>
      <c r="H97" s="546"/>
      <c r="I97" s="546"/>
      <c r="J97" s="547" t="str">
        <f aca="false">IF(基本情報入力シート!M122="","",基本情報入力シート!M122)</f>
        <v/>
      </c>
      <c r="K97" s="548" t="str">
        <f aca="false">IF(基本情報入力シート!R122="","",基本情報入力シート!R122)</f>
        <v/>
      </c>
      <c r="L97" s="548" t="str">
        <f aca="false">IF(基本情報入力シート!W122="","",基本情報入力シート!W122)</f>
        <v/>
      </c>
      <c r="M97" s="547" t="str">
        <f aca="false">IF(基本情報入力シート!X122="","",基本情報入力シート!X122)</f>
        <v/>
      </c>
      <c r="N97" s="549" t="str">
        <f aca="false">IF(基本情報入力シート!Y122="","",基本情報入力シート!Y122)</f>
        <v/>
      </c>
      <c r="O97" s="550"/>
      <c r="P97" s="564"/>
      <c r="Q97" s="552"/>
      <c r="R97" s="552"/>
      <c r="S97" s="553" t="e">
        <f aca="false">IFERROR(ROUNDDOWN(Q97*VLOOKUP(N97,【参考】数式用!$AR$2:$AW$48,MATCH(P97,【参考】数式用!$AT$4:$AW$4)+2,FALSE)*0.5, 0), "")),0))</f>
        <v>#N/A</v>
      </c>
      <c r="T97" s="562"/>
      <c r="U97" s="555" t="e">
        <f aca="false">IFERROR(IF(AG97&lt;&gt;"",Q97*VLOOKUP(N97,【参考】数式用!$AG$2:$AL$48,MATCH(P97,【参考】数式用!$AI$4:$AL$4,0)+2,0), ""), ""))))</f>
        <v>#N/A</v>
      </c>
      <c r="V97" s="554"/>
      <c r="W97" s="556"/>
      <c r="X97" s="556"/>
      <c r="Y97" s="551"/>
      <c r="Z97" s="557"/>
      <c r="AA97" s="558" t="e">
        <f aca="false">IFERROR(IF(Y97="ー", "", ROUNDDOWN(Z97*VLOOKUP(N97,【参考】数式用!$AR$2:$AW$48,MATCH(Y97,【参考】数式用!$AT$4:$AW$4)+2,FALSE)*0.5, 0)), "")),0)))</f>
        <v>#N/A</v>
      </c>
      <c r="AB97" s="559"/>
      <c r="AC97" s="555" t="e">
        <f aca="false">IFERROR(IF(AG97&lt;&gt;"",Z97*VLOOKUP(N97,【参考】数式用!$AG$2:$AL$48,MATCH(Y97,【参考】数式用!$AI$4:$AL$4,0)+2,0), ""), ""))))</f>
        <v>#N/A</v>
      </c>
      <c r="AD97" s="555"/>
      <c r="AE97" s="560"/>
      <c r="AF97" s="561"/>
      <c r="AG97" s="538" t="e">
        <f aca="false">IFERROR(VLOOKUP(O97, 【参考】数式用!$AY$5:$AY$13, 1, FALSE), "")))</f>
        <v>#N/A</v>
      </c>
      <c r="AH97" s="539" t="e">
        <f aca="false">IFERROR(VLOOKUP(N97, 【参考】数式用!$BA$2:$BB$48, 2, FALSE), "")))</f>
        <v>#N/A</v>
      </c>
      <c r="AI97" s="540" t="e">
        <f aca="false">IF(AND(OR(P97="処遇改善加算Ⅰ",P97="処遇改善加算Ⅱ"),AH97="対象"), 1,"")</f>
        <v>#N/A</v>
      </c>
      <c r="AJ97" s="541" t="str">
        <f aca="false">IF(OR(Y97="処遇改善加算Ⅰ",Y97="処遇改善加算Ⅱ"),IF(AND(N97&lt;&gt;"訪問型サービス（総合事業）",N97&lt;&gt;"通所型サービス（総合事業）",N97&lt;&gt;"（介護予防）短期入所生活介護",N97&lt;&gt;"（介護予防）短期入所療養介護（老健）",N97&lt;&gt;"（介護予防）短期入所療養介護 （病院等（老健以外）)",N97&lt;&gt;"（介護予防）短期入所療養介護（医療院）"),1,""),"")</f>
        <v/>
      </c>
      <c r="AK97" s="542"/>
      <c r="AL97" s="542"/>
      <c r="AM97" s="465"/>
      <c r="AN97" s="465"/>
      <c r="AO97" s="465"/>
      <c r="AP97" s="465"/>
      <c r="AQ97" s="465"/>
      <c r="AR97" s="465"/>
      <c r="AS97" s="465"/>
      <c r="AT97" s="465"/>
    </row>
    <row r="98" s="1" customFormat="true" ht="30" hidden="false" customHeight="true" outlineLevel="0" collapsed="false">
      <c r="A98" s="545" t="n">
        <v>85</v>
      </c>
      <c r="B98" s="546" t="str">
        <f aca="false">IF(基本情報入力シート!C123="","",基本情報入力シート!C123)</f>
        <v/>
      </c>
      <c r="C98" s="546"/>
      <c r="D98" s="546"/>
      <c r="E98" s="546"/>
      <c r="F98" s="546"/>
      <c r="G98" s="546"/>
      <c r="H98" s="546"/>
      <c r="I98" s="546"/>
      <c r="J98" s="547" t="str">
        <f aca="false">IF(基本情報入力シート!M123="","",基本情報入力シート!M123)</f>
        <v/>
      </c>
      <c r="K98" s="548" t="str">
        <f aca="false">IF(基本情報入力シート!R123="","",基本情報入力シート!R123)</f>
        <v/>
      </c>
      <c r="L98" s="548" t="str">
        <f aca="false">IF(基本情報入力シート!W123="","",基本情報入力シート!W123)</f>
        <v/>
      </c>
      <c r="M98" s="547" t="str">
        <f aca="false">IF(基本情報入力シート!X123="","",基本情報入力シート!X123)</f>
        <v/>
      </c>
      <c r="N98" s="549" t="str">
        <f aca="false">IF(基本情報入力シート!Y123="","",基本情報入力シート!Y123)</f>
        <v/>
      </c>
      <c r="O98" s="550"/>
      <c r="P98" s="564"/>
      <c r="Q98" s="552"/>
      <c r="R98" s="552"/>
      <c r="S98" s="553" t="e">
        <f aca="false">IFERROR(ROUNDDOWN(Q98*VLOOKUP(N98,【参考】数式用!$AR$2:$AW$48,MATCH(P98,【参考】数式用!$AT$4:$AW$4)+2,FALSE)*0.5, 0), "")),0))</f>
        <v>#N/A</v>
      </c>
      <c r="T98" s="562"/>
      <c r="U98" s="555" t="e">
        <f aca="false">IFERROR(IF(AG98&lt;&gt;"",Q98*VLOOKUP(N98,【参考】数式用!$AG$2:$AL$48,MATCH(P98,【参考】数式用!$AI$4:$AL$4,0)+2,0), ""), ""))))</f>
        <v>#N/A</v>
      </c>
      <c r="V98" s="554"/>
      <c r="W98" s="556"/>
      <c r="X98" s="556"/>
      <c r="Y98" s="551"/>
      <c r="Z98" s="557"/>
      <c r="AA98" s="558" t="e">
        <f aca="false">IFERROR(IF(Y98="ー", "", ROUNDDOWN(Z98*VLOOKUP(N98,【参考】数式用!$AR$2:$AW$48,MATCH(Y98,【参考】数式用!$AT$4:$AW$4)+2,FALSE)*0.5, 0)), "")),0)))</f>
        <v>#N/A</v>
      </c>
      <c r="AB98" s="559"/>
      <c r="AC98" s="555" t="e">
        <f aca="false">IFERROR(IF(AG98&lt;&gt;"",Z98*VLOOKUP(N98,【参考】数式用!$AG$2:$AL$48,MATCH(Y98,【参考】数式用!$AI$4:$AL$4,0)+2,0), ""), ""))))</f>
        <v>#N/A</v>
      </c>
      <c r="AD98" s="555"/>
      <c r="AE98" s="560"/>
      <c r="AF98" s="561"/>
      <c r="AG98" s="538" t="e">
        <f aca="false">IFERROR(VLOOKUP(O98, 【参考】数式用!$AY$5:$AY$13, 1, FALSE), "")))</f>
        <v>#N/A</v>
      </c>
      <c r="AH98" s="539" t="e">
        <f aca="false">IFERROR(VLOOKUP(N98, 【参考】数式用!$BA$2:$BB$48, 2, FALSE), "")))</f>
        <v>#N/A</v>
      </c>
      <c r="AI98" s="540" t="e">
        <f aca="false">IF(AND(OR(P98="処遇改善加算Ⅰ",P98="処遇改善加算Ⅱ"),AH98="対象"), 1,"")</f>
        <v>#N/A</v>
      </c>
      <c r="AJ98" s="541" t="str">
        <f aca="false">IF(OR(Y98="処遇改善加算Ⅰ",Y98="処遇改善加算Ⅱ"),IF(AND(N98&lt;&gt;"訪問型サービス（総合事業）",N98&lt;&gt;"通所型サービス（総合事業）",N98&lt;&gt;"（介護予防）短期入所生活介護",N98&lt;&gt;"（介護予防）短期入所療養介護（老健）",N98&lt;&gt;"（介護予防）短期入所療養介護 （病院等（老健以外）)",N98&lt;&gt;"（介護予防）短期入所療養介護（医療院）"),1,""),"")</f>
        <v/>
      </c>
      <c r="AK98" s="542"/>
      <c r="AL98" s="542"/>
      <c r="AM98" s="465"/>
      <c r="AN98" s="465"/>
      <c r="AO98" s="465"/>
      <c r="AP98" s="465"/>
      <c r="AQ98" s="465"/>
      <c r="AR98" s="465"/>
      <c r="AS98" s="465"/>
      <c r="AT98" s="465"/>
    </row>
    <row r="99" s="1" customFormat="true" ht="30" hidden="false" customHeight="true" outlineLevel="0" collapsed="false">
      <c r="A99" s="545" t="n">
        <v>86</v>
      </c>
      <c r="B99" s="546" t="str">
        <f aca="false">IF(基本情報入力シート!C124="","",基本情報入力シート!C124)</f>
        <v/>
      </c>
      <c r="C99" s="546"/>
      <c r="D99" s="546"/>
      <c r="E99" s="546"/>
      <c r="F99" s="546"/>
      <c r="G99" s="546"/>
      <c r="H99" s="546"/>
      <c r="I99" s="546"/>
      <c r="J99" s="547" t="str">
        <f aca="false">IF(基本情報入力シート!M124="","",基本情報入力シート!M124)</f>
        <v/>
      </c>
      <c r="K99" s="548" t="str">
        <f aca="false">IF(基本情報入力シート!R124="","",基本情報入力シート!R124)</f>
        <v/>
      </c>
      <c r="L99" s="548" t="str">
        <f aca="false">IF(基本情報入力シート!W124="","",基本情報入力シート!W124)</f>
        <v/>
      </c>
      <c r="M99" s="547" t="str">
        <f aca="false">IF(基本情報入力シート!X124="","",基本情報入力シート!X124)</f>
        <v/>
      </c>
      <c r="N99" s="549" t="str">
        <f aca="false">IF(基本情報入力シート!Y124="","",基本情報入力シート!Y124)</f>
        <v/>
      </c>
      <c r="O99" s="550"/>
      <c r="P99" s="564"/>
      <c r="Q99" s="552"/>
      <c r="R99" s="552"/>
      <c r="S99" s="553" t="e">
        <f aca="false">IFERROR(ROUNDDOWN(Q99*VLOOKUP(N99,【参考】数式用!$AR$2:$AW$48,MATCH(P99,【参考】数式用!$AT$4:$AW$4)+2,FALSE)*0.5, 0), "")),0))</f>
        <v>#N/A</v>
      </c>
      <c r="T99" s="562"/>
      <c r="U99" s="555" t="e">
        <f aca="false">IFERROR(IF(AG99&lt;&gt;"",Q99*VLOOKUP(N99,【参考】数式用!$AG$2:$AL$48,MATCH(P99,【参考】数式用!$AI$4:$AL$4,0)+2,0), ""), ""))))</f>
        <v>#N/A</v>
      </c>
      <c r="V99" s="554"/>
      <c r="W99" s="556"/>
      <c r="X99" s="556"/>
      <c r="Y99" s="551"/>
      <c r="Z99" s="557"/>
      <c r="AA99" s="558" t="e">
        <f aca="false">IFERROR(IF(Y99="ー", "", ROUNDDOWN(Z99*VLOOKUP(N99,【参考】数式用!$AR$2:$AW$48,MATCH(Y99,【参考】数式用!$AT$4:$AW$4)+2,FALSE)*0.5, 0)), "")),0)))</f>
        <v>#N/A</v>
      </c>
      <c r="AB99" s="559"/>
      <c r="AC99" s="555" t="e">
        <f aca="false">IFERROR(IF(AG99&lt;&gt;"",Z99*VLOOKUP(N99,【参考】数式用!$AG$2:$AL$48,MATCH(Y99,【参考】数式用!$AI$4:$AL$4,0)+2,0), ""), ""))))</f>
        <v>#N/A</v>
      </c>
      <c r="AD99" s="555"/>
      <c r="AE99" s="560"/>
      <c r="AF99" s="561"/>
      <c r="AG99" s="538" t="e">
        <f aca="false">IFERROR(VLOOKUP(O99, 【参考】数式用!$AY$5:$AY$13, 1, FALSE), "")))</f>
        <v>#N/A</v>
      </c>
      <c r="AH99" s="539" t="e">
        <f aca="false">IFERROR(VLOOKUP(N99, 【参考】数式用!$BA$2:$BB$48, 2, FALSE), "")))</f>
        <v>#N/A</v>
      </c>
      <c r="AI99" s="540" t="e">
        <f aca="false">IF(AND(OR(P99="処遇改善加算Ⅰ",P99="処遇改善加算Ⅱ"),AH99="対象"), 1,"")</f>
        <v>#N/A</v>
      </c>
      <c r="AJ99" s="541" t="str">
        <f aca="false">IF(OR(Y99="処遇改善加算Ⅰ",Y99="処遇改善加算Ⅱ"),IF(AND(N99&lt;&gt;"訪問型サービス（総合事業）",N99&lt;&gt;"通所型サービス（総合事業）",N99&lt;&gt;"（介護予防）短期入所生活介護",N99&lt;&gt;"（介護予防）短期入所療養介護（老健）",N99&lt;&gt;"（介護予防）短期入所療養介護 （病院等（老健以外）)",N99&lt;&gt;"（介護予防）短期入所療養介護（医療院）"),1,""),"")</f>
        <v/>
      </c>
      <c r="AK99" s="542"/>
      <c r="AL99" s="542"/>
      <c r="AM99" s="465"/>
      <c r="AN99" s="465"/>
      <c r="AO99" s="465"/>
      <c r="AP99" s="465"/>
      <c r="AQ99" s="465"/>
      <c r="AR99" s="465"/>
      <c r="AS99" s="465"/>
      <c r="AT99" s="465"/>
    </row>
    <row r="100" s="1" customFormat="true" ht="30" hidden="false" customHeight="true" outlineLevel="0" collapsed="false">
      <c r="A100" s="545" t="n">
        <v>87</v>
      </c>
      <c r="B100" s="546" t="str">
        <f aca="false">IF(基本情報入力シート!C125="","",基本情報入力シート!C125)</f>
        <v/>
      </c>
      <c r="C100" s="546"/>
      <c r="D100" s="546"/>
      <c r="E100" s="546"/>
      <c r="F100" s="546"/>
      <c r="G100" s="546"/>
      <c r="H100" s="546"/>
      <c r="I100" s="546"/>
      <c r="J100" s="547" t="str">
        <f aca="false">IF(基本情報入力シート!M125="","",基本情報入力シート!M125)</f>
        <v/>
      </c>
      <c r="K100" s="548" t="str">
        <f aca="false">IF(基本情報入力シート!R125="","",基本情報入力シート!R125)</f>
        <v/>
      </c>
      <c r="L100" s="548" t="str">
        <f aca="false">IF(基本情報入力シート!W125="","",基本情報入力シート!W125)</f>
        <v/>
      </c>
      <c r="M100" s="547" t="str">
        <f aca="false">IF(基本情報入力シート!X125="","",基本情報入力シート!X125)</f>
        <v/>
      </c>
      <c r="N100" s="549" t="str">
        <f aca="false">IF(基本情報入力シート!Y125="","",基本情報入力シート!Y125)</f>
        <v/>
      </c>
      <c r="O100" s="550"/>
      <c r="P100" s="564"/>
      <c r="Q100" s="552"/>
      <c r="R100" s="552"/>
      <c r="S100" s="553" t="e">
        <f aca="false">IFERROR(ROUNDDOWN(Q100*VLOOKUP(N100,【参考】数式用!$AR$2:$AW$48,MATCH(P100,【参考】数式用!$AT$4:$AW$4)+2,FALSE)*0.5, 0), "")),0))</f>
        <v>#N/A</v>
      </c>
      <c r="T100" s="562"/>
      <c r="U100" s="555" t="e">
        <f aca="false">IFERROR(IF(AG100&lt;&gt;"",Q100*VLOOKUP(N100,【参考】数式用!$AG$2:$AL$48,MATCH(P100,【参考】数式用!$AI$4:$AL$4,0)+2,0), ""), ""))))</f>
        <v>#N/A</v>
      </c>
      <c r="V100" s="554"/>
      <c r="W100" s="556"/>
      <c r="X100" s="556"/>
      <c r="Y100" s="551"/>
      <c r="Z100" s="557"/>
      <c r="AA100" s="558" t="e">
        <f aca="false">IFERROR(IF(Y100="ー", "", ROUNDDOWN(Z100*VLOOKUP(N100,【参考】数式用!$AR$2:$AW$48,MATCH(Y100,【参考】数式用!$AT$4:$AW$4)+2,FALSE)*0.5, 0)), "")),0)))</f>
        <v>#N/A</v>
      </c>
      <c r="AB100" s="559"/>
      <c r="AC100" s="555" t="e">
        <f aca="false">IFERROR(IF(AG100&lt;&gt;"",Z100*VLOOKUP(N100,【参考】数式用!$AG$2:$AL$48,MATCH(Y100,【参考】数式用!$AI$4:$AL$4,0)+2,0), ""), ""))))</f>
        <v>#N/A</v>
      </c>
      <c r="AD100" s="555"/>
      <c r="AE100" s="560"/>
      <c r="AF100" s="561"/>
      <c r="AG100" s="538" t="e">
        <f aca="false">IFERROR(VLOOKUP(O100, 【参考】数式用!$AY$5:$AY$13, 1, FALSE), "")))</f>
        <v>#N/A</v>
      </c>
      <c r="AH100" s="539" t="e">
        <f aca="false">IFERROR(VLOOKUP(N100, 【参考】数式用!$BA$2:$BB$48, 2, FALSE), "")))</f>
        <v>#N/A</v>
      </c>
      <c r="AI100" s="540" t="e">
        <f aca="false">IF(AND(OR(P100="処遇改善加算Ⅰ",P100="処遇改善加算Ⅱ"),AH100="対象"), 1,"")</f>
        <v>#N/A</v>
      </c>
      <c r="AJ100" s="541" t="str">
        <f aca="false">IF(OR(Y100="処遇改善加算Ⅰ",Y100="処遇改善加算Ⅱ"),IF(AND(N100&lt;&gt;"訪問型サービス（総合事業）",N100&lt;&gt;"通所型サービス（総合事業）",N100&lt;&gt;"（介護予防）短期入所生活介護",N100&lt;&gt;"（介護予防）短期入所療養介護（老健）",N100&lt;&gt;"（介護予防）短期入所療養介護 （病院等（老健以外）)",N100&lt;&gt;"（介護予防）短期入所療養介護（医療院）"),1,""),"")</f>
        <v/>
      </c>
      <c r="AK100" s="542"/>
      <c r="AL100" s="542"/>
      <c r="AM100" s="465"/>
      <c r="AN100" s="465"/>
      <c r="AO100" s="465"/>
      <c r="AP100" s="465"/>
      <c r="AQ100" s="465"/>
      <c r="AR100" s="465"/>
      <c r="AS100" s="465"/>
      <c r="AT100" s="465"/>
    </row>
    <row r="101" s="1" customFormat="true" ht="30" hidden="false" customHeight="true" outlineLevel="0" collapsed="false">
      <c r="A101" s="545" t="n">
        <v>88</v>
      </c>
      <c r="B101" s="546" t="str">
        <f aca="false">IF(基本情報入力シート!C126="","",基本情報入力シート!C126)</f>
        <v/>
      </c>
      <c r="C101" s="546"/>
      <c r="D101" s="546"/>
      <c r="E101" s="546"/>
      <c r="F101" s="546"/>
      <c r="G101" s="546"/>
      <c r="H101" s="546"/>
      <c r="I101" s="546"/>
      <c r="J101" s="547" t="str">
        <f aca="false">IF(基本情報入力シート!M126="","",基本情報入力シート!M126)</f>
        <v/>
      </c>
      <c r="K101" s="548" t="str">
        <f aca="false">IF(基本情報入力シート!R126="","",基本情報入力シート!R126)</f>
        <v/>
      </c>
      <c r="L101" s="548" t="str">
        <f aca="false">IF(基本情報入力シート!W126="","",基本情報入力シート!W126)</f>
        <v/>
      </c>
      <c r="M101" s="547" t="str">
        <f aca="false">IF(基本情報入力シート!X126="","",基本情報入力シート!X126)</f>
        <v/>
      </c>
      <c r="N101" s="549" t="str">
        <f aca="false">IF(基本情報入力シート!Y126="","",基本情報入力シート!Y126)</f>
        <v/>
      </c>
      <c r="O101" s="550"/>
      <c r="P101" s="564"/>
      <c r="Q101" s="552"/>
      <c r="R101" s="552"/>
      <c r="S101" s="553" t="e">
        <f aca="false">IFERROR(ROUNDDOWN(Q101*VLOOKUP(N101,【参考】数式用!$AR$2:$AW$48,MATCH(P101,【参考】数式用!$AT$4:$AW$4)+2,FALSE)*0.5, 0), "")),0))</f>
        <v>#N/A</v>
      </c>
      <c r="T101" s="562"/>
      <c r="U101" s="555" t="e">
        <f aca="false">IFERROR(IF(AG101&lt;&gt;"",Q101*VLOOKUP(N101,【参考】数式用!$AG$2:$AL$48,MATCH(P101,【参考】数式用!$AI$4:$AL$4,0)+2,0), ""), ""))))</f>
        <v>#N/A</v>
      </c>
      <c r="V101" s="554"/>
      <c r="W101" s="556"/>
      <c r="X101" s="556"/>
      <c r="Y101" s="551"/>
      <c r="Z101" s="557"/>
      <c r="AA101" s="558" t="e">
        <f aca="false">IFERROR(IF(Y101="ー", "", ROUNDDOWN(Z101*VLOOKUP(N101,【参考】数式用!$AR$2:$AW$48,MATCH(Y101,【参考】数式用!$AT$4:$AW$4)+2,FALSE)*0.5, 0)), "")),0)))</f>
        <v>#N/A</v>
      </c>
      <c r="AB101" s="559"/>
      <c r="AC101" s="555" t="e">
        <f aca="false">IFERROR(IF(AG101&lt;&gt;"",Z101*VLOOKUP(N101,【参考】数式用!$AG$2:$AL$48,MATCH(Y101,【参考】数式用!$AI$4:$AL$4,0)+2,0), ""), ""))))</f>
        <v>#N/A</v>
      </c>
      <c r="AD101" s="555"/>
      <c r="AE101" s="560"/>
      <c r="AF101" s="561"/>
      <c r="AG101" s="538" t="e">
        <f aca="false">IFERROR(VLOOKUP(O101, 【参考】数式用!$AY$5:$AY$13, 1, FALSE), "")))</f>
        <v>#N/A</v>
      </c>
      <c r="AH101" s="539" t="e">
        <f aca="false">IFERROR(VLOOKUP(N101, 【参考】数式用!$BA$2:$BB$48, 2, FALSE), "")))</f>
        <v>#N/A</v>
      </c>
      <c r="AI101" s="540" t="e">
        <f aca="false">IF(AND(OR(P101="処遇改善加算Ⅰ",P101="処遇改善加算Ⅱ"),AH101="対象"), 1,"")</f>
        <v>#N/A</v>
      </c>
      <c r="AJ101" s="541" t="str">
        <f aca="false">IF(OR(Y101="処遇改善加算Ⅰ",Y101="処遇改善加算Ⅱ"),IF(AND(N101&lt;&gt;"訪問型サービス（総合事業）",N101&lt;&gt;"通所型サービス（総合事業）",N101&lt;&gt;"（介護予防）短期入所生活介護",N101&lt;&gt;"（介護予防）短期入所療養介護（老健）",N101&lt;&gt;"（介護予防）短期入所療養介護 （病院等（老健以外）)",N101&lt;&gt;"（介護予防）短期入所療養介護（医療院）"),1,""),"")</f>
        <v/>
      </c>
      <c r="AK101" s="542"/>
      <c r="AL101" s="542"/>
      <c r="AM101" s="465"/>
      <c r="AN101" s="465"/>
      <c r="AO101" s="465"/>
      <c r="AP101" s="465"/>
      <c r="AQ101" s="465"/>
      <c r="AR101" s="465"/>
      <c r="AS101" s="465"/>
      <c r="AT101" s="465"/>
    </row>
    <row r="102" s="1" customFormat="true" ht="30" hidden="false" customHeight="true" outlineLevel="0" collapsed="false">
      <c r="A102" s="545" t="n">
        <v>89</v>
      </c>
      <c r="B102" s="546" t="str">
        <f aca="false">IF(基本情報入力シート!C127="","",基本情報入力シート!C127)</f>
        <v/>
      </c>
      <c r="C102" s="546"/>
      <c r="D102" s="546"/>
      <c r="E102" s="546"/>
      <c r="F102" s="546"/>
      <c r="G102" s="546"/>
      <c r="H102" s="546"/>
      <c r="I102" s="546"/>
      <c r="J102" s="547" t="str">
        <f aca="false">IF(基本情報入力シート!M127="","",基本情報入力シート!M127)</f>
        <v/>
      </c>
      <c r="K102" s="548" t="str">
        <f aca="false">IF(基本情報入力シート!R127="","",基本情報入力シート!R127)</f>
        <v/>
      </c>
      <c r="L102" s="548" t="str">
        <f aca="false">IF(基本情報入力シート!W127="","",基本情報入力シート!W127)</f>
        <v/>
      </c>
      <c r="M102" s="547" t="str">
        <f aca="false">IF(基本情報入力シート!X127="","",基本情報入力シート!X127)</f>
        <v/>
      </c>
      <c r="N102" s="549" t="str">
        <f aca="false">IF(基本情報入力シート!Y127="","",基本情報入力シート!Y127)</f>
        <v/>
      </c>
      <c r="O102" s="550"/>
      <c r="P102" s="564"/>
      <c r="Q102" s="552"/>
      <c r="R102" s="552"/>
      <c r="S102" s="553" t="e">
        <f aca="false">IFERROR(ROUNDDOWN(Q102*VLOOKUP(N102,【参考】数式用!$AR$2:$AW$48,MATCH(P102,【参考】数式用!$AT$4:$AW$4)+2,FALSE)*0.5, 0), "")),0))</f>
        <v>#N/A</v>
      </c>
      <c r="T102" s="562"/>
      <c r="U102" s="555" t="e">
        <f aca="false">IFERROR(IF(AG102&lt;&gt;"",Q102*VLOOKUP(N102,【参考】数式用!$AG$2:$AL$48,MATCH(P102,【参考】数式用!$AI$4:$AL$4,0)+2,0), ""), ""))))</f>
        <v>#N/A</v>
      </c>
      <c r="V102" s="554"/>
      <c r="W102" s="556"/>
      <c r="X102" s="556"/>
      <c r="Y102" s="551"/>
      <c r="Z102" s="557"/>
      <c r="AA102" s="558" t="e">
        <f aca="false">IFERROR(IF(Y102="ー", "", ROUNDDOWN(Z102*VLOOKUP(N102,【参考】数式用!$AR$2:$AW$48,MATCH(Y102,【参考】数式用!$AT$4:$AW$4)+2,FALSE)*0.5, 0)), "")),0)))</f>
        <v>#N/A</v>
      </c>
      <c r="AB102" s="559"/>
      <c r="AC102" s="555" t="e">
        <f aca="false">IFERROR(IF(AG102&lt;&gt;"",Z102*VLOOKUP(N102,【参考】数式用!$AG$2:$AL$48,MATCH(Y102,【参考】数式用!$AI$4:$AL$4,0)+2,0), ""), ""))))</f>
        <v>#N/A</v>
      </c>
      <c r="AD102" s="555"/>
      <c r="AE102" s="560"/>
      <c r="AF102" s="561"/>
      <c r="AG102" s="538" t="e">
        <f aca="false">IFERROR(VLOOKUP(O102, 【参考】数式用!$AY$5:$AY$13, 1, FALSE), "")))</f>
        <v>#N/A</v>
      </c>
      <c r="AH102" s="539" t="e">
        <f aca="false">IFERROR(VLOOKUP(N102, 【参考】数式用!$BA$2:$BB$48, 2, FALSE), "")))</f>
        <v>#N/A</v>
      </c>
      <c r="AI102" s="540" t="e">
        <f aca="false">IF(AND(OR(P102="処遇改善加算Ⅰ",P102="処遇改善加算Ⅱ"),AH102="対象"), 1,"")</f>
        <v>#N/A</v>
      </c>
      <c r="AJ102" s="541" t="str">
        <f aca="false">IF(OR(Y102="処遇改善加算Ⅰ",Y102="処遇改善加算Ⅱ"),IF(AND(N102&lt;&gt;"訪問型サービス（総合事業）",N102&lt;&gt;"通所型サービス（総合事業）",N102&lt;&gt;"（介護予防）短期入所生活介護",N102&lt;&gt;"（介護予防）短期入所療養介護（老健）",N102&lt;&gt;"（介護予防）短期入所療養介護 （病院等（老健以外）)",N102&lt;&gt;"（介護予防）短期入所療養介護（医療院）"),1,""),"")</f>
        <v/>
      </c>
      <c r="AK102" s="542"/>
      <c r="AL102" s="542"/>
      <c r="AM102" s="465"/>
      <c r="AN102" s="465"/>
      <c r="AO102" s="465"/>
      <c r="AP102" s="465"/>
      <c r="AQ102" s="465"/>
      <c r="AR102" s="465"/>
      <c r="AS102" s="465"/>
      <c r="AT102" s="465"/>
    </row>
    <row r="103" s="1" customFormat="true" ht="30" hidden="false" customHeight="true" outlineLevel="0" collapsed="false">
      <c r="A103" s="545" t="n">
        <v>90</v>
      </c>
      <c r="B103" s="546" t="str">
        <f aca="false">IF(基本情報入力シート!C128="","",基本情報入力シート!C128)</f>
        <v/>
      </c>
      <c r="C103" s="546"/>
      <c r="D103" s="546"/>
      <c r="E103" s="546"/>
      <c r="F103" s="546"/>
      <c r="G103" s="546"/>
      <c r="H103" s="546"/>
      <c r="I103" s="546"/>
      <c r="J103" s="547" t="str">
        <f aca="false">IF(基本情報入力シート!M128="","",基本情報入力シート!M128)</f>
        <v/>
      </c>
      <c r="K103" s="548" t="str">
        <f aca="false">IF(基本情報入力シート!R128="","",基本情報入力シート!R128)</f>
        <v/>
      </c>
      <c r="L103" s="548" t="str">
        <f aca="false">IF(基本情報入力シート!W128="","",基本情報入力シート!W128)</f>
        <v/>
      </c>
      <c r="M103" s="547" t="str">
        <f aca="false">IF(基本情報入力シート!X128="","",基本情報入力シート!X128)</f>
        <v/>
      </c>
      <c r="N103" s="549" t="str">
        <f aca="false">IF(基本情報入力シート!Y128="","",基本情報入力シート!Y128)</f>
        <v/>
      </c>
      <c r="O103" s="550"/>
      <c r="P103" s="564"/>
      <c r="Q103" s="552"/>
      <c r="R103" s="552"/>
      <c r="S103" s="553" t="e">
        <f aca="false">IFERROR(ROUNDDOWN(Q103*VLOOKUP(N103,【参考】数式用!$AR$2:$AW$48,MATCH(P103,【参考】数式用!$AT$4:$AW$4)+2,FALSE)*0.5, 0), "")),0))</f>
        <v>#N/A</v>
      </c>
      <c r="T103" s="562"/>
      <c r="U103" s="555" t="e">
        <f aca="false">IFERROR(IF(AG103&lt;&gt;"",Q103*VLOOKUP(N103,【参考】数式用!$AG$2:$AL$48,MATCH(P103,【参考】数式用!$AI$4:$AL$4,0)+2,0), ""), ""))))</f>
        <v>#N/A</v>
      </c>
      <c r="V103" s="554"/>
      <c r="W103" s="556"/>
      <c r="X103" s="556"/>
      <c r="Y103" s="551"/>
      <c r="Z103" s="557"/>
      <c r="AA103" s="558" t="e">
        <f aca="false">IFERROR(IF(Y103="ー", "", ROUNDDOWN(Z103*VLOOKUP(N103,【参考】数式用!$AR$2:$AW$48,MATCH(Y103,【参考】数式用!$AT$4:$AW$4)+2,FALSE)*0.5, 0)), "")),0)))</f>
        <v>#N/A</v>
      </c>
      <c r="AB103" s="559"/>
      <c r="AC103" s="555" t="e">
        <f aca="false">IFERROR(IF(AG103&lt;&gt;"",Z103*VLOOKUP(N103,【参考】数式用!$AG$2:$AL$48,MATCH(Y103,【参考】数式用!$AI$4:$AL$4,0)+2,0), ""), ""))))</f>
        <v>#N/A</v>
      </c>
      <c r="AD103" s="555"/>
      <c r="AE103" s="560"/>
      <c r="AF103" s="561"/>
      <c r="AG103" s="538" t="e">
        <f aca="false">IFERROR(VLOOKUP(O103, 【参考】数式用!$AY$5:$AY$13, 1, FALSE), "")))</f>
        <v>#N/A</v>
      </c>
      <c r="AH103" s="539" t="e">
        <f aca="false">IFERROR(VLOOKUP(N103, 【参考】数式用!$BA$2:$BB$48, 2, FALSE), "")))</f>
        <v>#N/A</v>
      </c>
      <c r="AI103" s="540" t="e">
        <f aca="false">IF(AND(OR(P103="処遇改善加算Ⅰ",P103="処遇改善加算Ⅱ"),AH103="対象"), 1,"")</f>
        <v>#N/A</v>
      </c>
      <c r="AJ103" s="541" t="str">
        <f aca="false">IF(OR(Y103="処遇改善加算Ⅰ",Y103="処遇改善加算Ⅱ"),IF(AND(N103&lt;&gt;"訪問型サービス（総合事業）",N103&lt;&gt;"通所型サービス（総合事業）",N103&lt;&gt;"（介護予防）短期入所生活介護",N103&lt;&gt;"（介護予防）短期入所療養介護（老健）",N103&lt;&gt;"（介護予防）短期入所療養介護 （病院等（老健以外）)",N103&lt;&gt;"（介護予防）短期入所療養介護（医療院）"),1,""),"")</f>
        <v/>
      </c>
      <c r="AK103" s="542"/>
      <c r="AL103" s="542"/>
      <c r="AM103" s="465"/>
      <c r="AN103" s="465"/>
      <c r="AO103" s="465"/>
      <c r="AP103" s="465"/>
      <c r="AQ103" s="465"/>
      <c r="AR103" s="465"/>
      <c r="AS103" s="465"/>
      <c r="AT103" s="465"/>
    </row>
    <row r="104" s="1" customFormat="true" ht="30" hidden="false" customHeight="true" outlineLevel="0" collapsed="false">
      <c r="A104" s="545" t="n">
        <v>91</v>
      </c>
      <c r="B104" s="546" t="str">
        <f aca="false">IF(基本情報入力シート!C129="","",基本情報入力シート!C129)</f>
        <v/>
      </c>
      <c r="C104" s="546"/>
      <c r="D104" s="546"/>
      <c r="E104" s="546"/>
      <c r="F104" s="546"/>
      <c r="G104" s="546"/>
      <c r="H104" s="546"/>
      <c r="I104" s="546"/>
      <c r="J104" s="547" t="str">
        <f aca="false">IF(基本情報入力シート!M129="","",基本情報入力シート!M129)</f>
        <v/>
      </c>
      <c r="K104" s="548" t="str">
        <f aca="false">IF(基本情報入力シート!R129="","",基本情報入力シート!R129)</f>
        <v/>
      </c>
      <c r="L104" s="548" t="str">
        <f aca="false">IF(基本情報入力シート!W129="","",基本情報入力シート!W129)</f>
        <v/>
      </c>
      <c r="M104" s="547" t="str">
        <f aca="false">IF(基本情報入力シート!X129="","",基本情報入力シート!X129)</f>
        <v/>
      </c>
      <c r="N104" s="549" t="str">
        <f aca="false">IF(基本情報入力シート!Y129="","",基本情報入力シート!Y129)</f>
        <v/>
      </c>
      <c r="O104" s="550"/>
      <c r="P104" s="564"/>
      <c r="Q104" s="552"/>
      <c r="R104" s="552"/>
      <c r="S104" s="553" t="e">
        <f aca="false">IFERROR(ROUNDDOWN(Q104*VLOOKUP(N104,【参考】数式用!$AR$2:$AW$48,MATCH(P104,【参考】数式用!$AT$4:$AW$4)+2,FALSE)*0.5, 0), "")),0))</f>
        <v>#N/A</v>
      </c>
      <c r="T104" s="562"/>
      <c r="U104" s="555" t="e">
        <f aca="false">IFERROR(IF(AG104&lt;&gt;"",Q104*VLOOKUP(N104,【参考】数式用!$AG$2:$AL$48,MATCH(P104,【参考】数式用!$AI$4:$AL$4,0)+2,0), ""), ""))))</f>
        <v>#N/A</v>
      </c>
      <c r="V104" s="554"/>
      <c r="W104" s="556"/>
      <c r="X104" s="556"/>
      <c r="Y104" s="551"/>
      <c r="Z104" s="557"/>
      <c r="AA104" s="558" t="e">
        <f aca="false">IFERROR(IF(Y104="ー", "", ROUNDDOWN(Z104*VLOOKUP(N104,【参考】数式用!$AR$2:$AW$48,MATCH(Y104,【参考】数式用!$AT$4:$AW$4)+2,FALSE)*0.5, 0)), "")),0)))</f>
        <v>#N/A</v>
      </c>
      <c r="AB104" s="559"/>
      <c r="AC104" s="555" t="e">
        <f aca="false">IFERROR(IF(AG104&lt;&gt;"",Z104*VLOOKUP(N104,【参考】数式用!$AG$2:$AL$48,MATCH(Y104,【参考】数式用!$AI$4:$AL$4,0)+2,0), ""), ""))))</f>
        <v>#N/A</v>
      </c>
      <c r="AD104" s="555"/>
      <c r="AE104" s="560"/>
      <c r="AF104" s="561"/>
      <c r="AG104" s="538" t="e">
        <f aca="false">IFERROR(VLOOKUP(O104, 【参考】数式用!$AY$5:$AY$13, 1, FALSE), "")))</f>
        <v>#N/A</v>
      </c>
      <c r="AH104" s="539" t="e">
        <f aca="false">IFERROR(VLOOKUP(N104, 【参考】数式用!$BA$2:$BB$48, 2, FALSE), "")))</f>
        <v>#N/A</v>
      </c>
      <c r="AI104" s="540" t="e">
        <f aca="false">IF(AND(OR(P104="処遇改善加算Ⅰ",P104="処遇改善加算Ⅱ"),AH104="対象"), 1,"")</f>
        <v>#N/A</v>
      </c>
      <c r="AJ104" s="541" t="str">
        <f aca="false">IF(OR(Y104="処遇改善加算Ⅰ",Y104="処遇改善加算Ⅱ"),IF(AND(N104&lt;&gt;"訪問型サービス（総合事業）",N104&lt;&gt;"通所型サービス（総合事業）",N104&lt;&gt;"（介護予防）短期入所生活介護",N104&lt;&gt;"（介護予防）短期入所療養介護（老健）",N104&lt;&gt;"（介護予防）短期入所療養介護 （病院等（老健以外）)",N104&lt;&gt;"（介護予防）短期入所療養介護（医療院）"),1,""),"")</f>
        <v/>
      </c>
      <c r="AK104" s="542"/>
      <c r="AL104" s="542"/>
      <c r="AM104" s="465"/>
      <c r="AN104" s="465"/>
      <c r="AO104" s="465"/>
      <c r="AP104" s="465"/>
      <c r="AQ104" s="465"/>
      <c r="AR104" s="465"/>
      <c r="AS104" s="465"/>
      <c r="AT104" s="465"/>
    </row>
    <row r="105" s="1" customFormat="true" ht="30" hidden="false" customHeight="true" outlineLevel="0" collapsed="false">
      <c r="A105" s="545" t="n">
        <v>92</v>
      </c>
      <c r="B105" s="546" t="str">
        <f aca="false">IF(基本情報入力シート!C130="","",基本情報入力シート!C130)</f>
        <v/>
      </c>
      <c r="C105" s="546"/>
      <c r="D105" s="546"/>
      <c r="E105" s="546"/>
      <c r="F105" s="546"/>
      <c r="G105" s="546"/>
      <c r="H105" s="546"/>
      <c r="I105" s="546"/>
      <c r="J105" s="547" t="str">
        <f aca="false">IF(基本情報入力シート!M130="","",基本情報入力シート!M130)</f>
        <v/>
      </c>
      <c r="K105" s="548" t="str">
        <f aca="false">IF(基本情報入力シート!R130="","",基本情報入力シート!R130)</f>
        <v/>
      </c>
      <c r="L105" s="548" t="str">
        <f aca="false">IF(基本情報入力シート!W130="","",基本情報入力シート!W130)</f>
        <v/>
      </c>
      <c r="M105" s="547" t="str">
        <f aca="false">IF(基本情報入力シート!X130="","",基本情報入力シート!X130)</f>
        <v/>
      </c>
      <c r="N105" s="549" t="str">
        <f aca="false">IF(基本情報入力シート!Y130="","",基本情報入力シート!Y130)</f>
        <v/>
      </c>
      <c r="O105" s="550"/>
      <c r="P105" s="564"/>
      <c r="Q105" s="552"/>
      <c r="R105" s="552"/>
      <c r="S105" s="553" t="e">
        <f aca="false">IFERROR(ROUNDDOWN(Q105*VLOOKUP(N105,【参考】数式用!$AR$2:$AW$48,MATCH(P105,【参考】数式用!$AT$4:$AW$4)+2,FALSE)*0.5, 0), "")),0))</f>
        <v>#N/A</v>
      </c>
      <c r="T105" s="562"/>
      <c r="U105" s="555" t="e">
        <f aca="false">IFERROR(IF(AG105&lt;&gt;"",Q105*VLOOKUP(N105,【参考】数式用!$AG$2:$AL$48,MATCH(P105,【参考】数式用!$AI$4:$AL$4,0)+2,0), ""), ""))))</f>
        <v>#N/A</v>
      </c>
      <c r="V105" s="554"/>
      <c r="W105" s="556"/>
      <c r="X105" s="556"/>
      <c r="Y105" s="551"/>
      <c r="Z105" s="557"/>
      <c r="AA105" s="558" t="e">
        <f aca="false">IFERROR(IF(Y105="ー", "", ROUNDDOWN(Z105*VLOOKUP(N105,【参考】数式用!$AR$2:$AW$48,MATCH(Y105,【参考】数式用!$AT$4:$AW$4)+2,FALSE)*0.5, 0)), "")),0)))</f>
        <v>#N/A</v>
      </c>
      <c r="AB105" s="559"/>
      <c r="AC105" s="555" t="e">
        <f aca="false">IFERROR(IF(AG105&lt;&gt;"",Z105*VLOOKUP(N105,【参考】数式用!$AG$2:$AL$48,MATCH(Y105,【参考】数式用!$AI$4:$AL$4,0)+2,0), ""), ""))))</f>
        <v>#N/A</v>
      </c>
      <c r="AD105" s="555"/>
      <c r="AE105" s="560"/>
      <c r="AF105" s="561"/>
      <c r="AG105" s="538" t="e">
        <f aca="false">IFERROR(VLOOKUP(O105, 【参考】数式用!$AY$5:$AY$13, 1, FALSE), "")))</f>
        <v>#N/A</v>
      </c>
      <c r="AH105" s="539" t="e">
        <f aca="false">IFERROR(VLOOKUP(N105, 【参考】数式用!$BA$2:$BB$48, 2, FALSE), "")))</f>
        <v>#N/A</v>
      </c>
      <c r="AI105" s="540" t="e">
        <f aca="false">IF(AND(OR(P105="処遇改善加算Ⅰ",P105="処遇改善加算Ⅱ"),AH105="対象"), 1,"")</f>
        <v>#N/A</v>
      </c>
      <c r="AJ105" s="541" t="str">
        <f aca="false">IF(OR(Y105="処遇改善加算Ⅰ",Y105="処遇改善加算Ⅱ"),IF(AND(N105&lt;&gt;"訪問型サービス（総合事業）",N105&lt;&gt;"通所型サービス（総合事業）",N105&lt;&gt;"（介護予防）短期入所生活介護",N105&lt;&gt;"（介護予防）短期入所療養介護（老健）",N105&lt;&gt;"（介護予防）短期入所療養介護 （病院等（老健以外）)",N105&lt;&gt;"（介護予防）短期入所療養介護（医療院）"),1,""),"")</f>
        <v/>
      </c>
      <c r="AK105" s="542"/>
      <c r="AL105" s="542"/>
      <c r="AM105" s="465"/>
      <c r="AN105" s="465"/>
      <c r="AO105" s="465"/>
      <c r="AP105" s="465"/>
      <c r="AQ105" s="465"/>
      <c r="AR105" s="465"/>
      <c r="AS105" s="465"/>
      <c r="AT105" s="465"/>
    </row>
    <row r="106" s="1" customFormat="true" ht="30" hidden="false" customHeight="true" outlineLevel="0" collapsed="false">
      <c r="A106" s="545" t="n">
        <v>93</v>
      </c>
      <c r="B106" s="546" t="str">
        <f aca="false">IF(基本情報入力シート!C131="","",基本情報入力シート!C131)</f>
        <v/>
      </c>
      <c r="C106" s="546"/>
      <c r="D106" s="546"/>
      <c r="E106" s="546"/>
      <c r="F106" s="546"/>
      <c r="G106" s="546"/>
      <c r="H106" s="546"/>
      <c r="I106" s="546"/>
      <c r="J106" s="547" t="str">
        <f aca="false">IF(基本情報入力シート!M131="","",基本情報入力シート!M131)</f>
        <v/>
      </c>
      <c r="K106" s="548" t="str">
        <f aca="false">IF(基本情報入力シート!R131="","",基本情報入力シート!R131)</f>
        <v/>
      </c>
      <c r="L106" s="548" t="str">
        <f aca="false">IF(基本情報入力シート!W131="","",基本情報入力シート!W131)</f>
        <v/>
      </c>
      <c r="M106" s="547" t="str">
        <f aca="false">IF(基本情報入力シート!X131="","",基本情報入力シート!X131)</f>
        <v/>
      </c>
      <c r="N106" s="549" t="str">
        <f aca="false">IF(基本情報入力シート!Y131="","",基本情報入力シート!Y131)</f>
        <v/>
      </c>
      <c r="O106" s="550"/>
      <c r="P106" s="564"/>
      <c r="Q106" s="552"/>
      <c r="R106" s="552"/>
      <c r="S106" s="553" t="e">
        <f aca="false">IFERROR(ROUNDDOWN(Q106*VLOOKUP(N106,【参考】数式用!$AR$2:$AW$48,MATCH(P106,【参考】数式用!$AT$4:$AW$4)+2,FALSE)*0.5, 0), "")),0))</f>
        <v>#N/A</v>
      </c>
      <c r="T106" s="562"/>
      <c r="U106" s="555" t="e">
        <f aca="false">IFERROR(IF(AG106&lt;&gt;"",Q106*VLOOKUP(N106,【参考】数式用!$AG$2:$AL$48,MATCH(P106,【参考】数式用!$AI$4:$AL$4,0)+2,0), ""), ""))))</f>
        <v>#N/A</v>
      </c>
      <c r="V106" s="554"/>
      <c r="W106" s="556"/>
      <c r="X106" s="556"/>
      <c r="Y106" s="551"/>
      <c r="Z106" s="557"/>
      <c r="AA106" s="558" t="e">
        <f aca="false">IFERROR(IF(Y106="ー", "", ROUNDDOWN(Z106*VLOOKUP(N106,【参考】数式用!$AR$2:$AW$48,MATCH(Y106,【参考】数式用!$AT$4:$AW$4)+2,FALSE)*0.5, 0)), "")),0)))</f>
        <v>#N/A</v>
      </c>
      <c r="AB106" s="559"/>
      <c r="AC106" s="555" t="e">
        <f aca="false">IFERROR(IF(AG106&lt;&gt;"",Z106*VLOOKUP(N106,【参考】数式用!$AG$2:$AL$48,MATCH(Y106,【参考】数式用!$AI$4:$AL$4,0)+2,0), ""), ""))))</f>
        <v>#N/A</v>
      </c>
      <c r="AD106" s="555"/>
      <c r="AE106" s="560"/>
      <c r="AF106" s="561"/>
      <c r="AG106" s="538" t="e">
        <f aca="false">IFERROR(VLOOKUP(O106, 【参考】数式用!$AY$5:$AY$13, 1, FALSE), "")))</f>
        <v>#N/A</v>
      </c>
      <c r="AH106" s="539" t="e">
        <f aca="false">IFERROR(VLOOKUP(N106, 【参考】数式用!$BA$2:$BB$48, 2, FALSE), "")))</f>
        <v>#N/A</v>
      </c>
      <c r="AI106" s="540" t="e">
        <f aca="false">IF(AND(OR(P106="処遇改善加算Ⅰ",P106="処遇改善加算Ⅱ"),AH106="対象"), 1,"")</f>
        <v>#N/A</v>
      </c>
      <c r="AJ106" s="541" t="str">
        <f aca="false">IF(OR(Y106="処遇改善加算Ⅰ",Y106="処遇改善加算Ⅱ"),IF(AND(N106&lt;&gt;"訪問型サービス（総合事業）",N106&lt;&gt;"通所型サービス（総合事業）",N106&lt;&gt;"（介護予防）短期入所生活介護",N106&lt;&gt;"（介護予防）短期入所療養介護（老健）",N106&lt;&gt;"（介護予防）短期入所療養介護 （病院等（老健以外）)",N106&lt;&gt;"（介護予防）短期入所療養介護（医療院）"),1,""),"")</f>
        <v/>
      </c>
      <c r="AK106" s="542"/>
      <c r="AL106" s="542"/>
      <c r="AM106" s="465"/>
      <c r="AN106" s="465"/>
      <c r="AO106" s="465"/>
      <c r="AP106" s="465"/>
      <c r="AQ106" s="465"/>
      <c r="AR106" s="465"/>
      <c r="AS106" s="465"/>
      <c r="AT106" s="465"/>
    </row>
    <row r="107" s="1" customFormat="true" ht="30" hidden="false" customHeight="true" outlineLevel="0" collapsed="false">
      <c r="A107" s="545" t="n">
        <v>94</v>
      </c>
      <c r="B107" s="546" t="str">
        <f aca="false">IF(基本情報入力シート!C132="","",基本情報入力シート!C132)</f>
        <v/>
      </c>
      <c r="C107" s="546"/>
      <c r="D107" s="546"/>
      <c r="E107" s="546"/>
      <c r="F107" s="546"/>
      <c r="G107" s="546"/>
      <c r="H107" s="546"/>
      <c r="I107" s="546"/>
      <c r="J107" s="547" t="str">
        <f aca="false">IF(基本情報入力シート!M132="","",基本情報入力シート!M132)</f>
        <v/>
      </c>
      <c r="K107" s="548" t="str">
        <f aca="false">IF(基本情報入力シート!R132="","",基本情報入力シート!R132)</f>
        <v/>
      </c>
      <c r="L107" s="548" t="str">
        <f aca="false">IF(基本情報入力シート!W132="","",基本情報入力シート!W132)</f>
        <v/>
      </c>
      <c r="M107" s="547" t="str">
        <f aca="false">IF(基本情報入力シート!X132="","",基本情報入力シート!X132)</f>
        <v/>
      </c>
      <c r="N107" s="549" t="str">
        <f aca="false">IF(基本情報入力シート!Y132="","",基本情報入力シート!Y132)</f>
        <v/>
      </c>
      <c r="O107" s="550"/>
      <c r="P107" s="564"/>
      <c r="Q107" s="552"/>
      <c r="R107" s="552"/>
      <c r="S107" s="553" t="e">
        <f aca="false">IFERROR(ROUNDDOWN(Q107*VLOOKUP(N107,【参考】数式用!$AR$2:$AW$48,MATCH(P107,【参考】数式用!$AT$4:$AW$4)+2,FALSE)*0.5, 0), "")),0))</f>
        <v>#N/A</v>
      </c>
      <c r="T107" s="562"/>
      <c r="U107" s="555" t="e">
        <f aca="false">IFERROR(IF(AG107&lt;&gt;"",Q107*VLOOKUP(N107,【参考】数式用!$AG$2:$AL$48,MATCH(P107,【参考】数式用!$AI$4:$AL$4,0)+2,0), ""), ""))))</f>
        <v>#N/A</v>
      </c>
      <c r="V107" s="554"/>
      <c r="W107" s="556"/>
      <c r="X107" s="556"/>
      <c r="Y107" s="551"/>
      <c r="Z107" s="557"/>
      <c r="AA107" s="558" t="e">
        <f aca="false">IFERROR(IF(Y107="ー", "", ROUNDDOWN(Z107*VLOOKUP(N107,【参考】数式用!$AR$2:$AW$48,MATCH(Y107,【参考】数式用!$AT$4:$AW$4)+2,FALSE)*0.5, 0)), "")),0)))</f>
        <v>#N/A</v>
      </c>
      <c r="AB107" s="559"/>
      <c r="AC107" s="555" t="e">
        <f aca="false">IFERROR(IF(AG107&lt;&gt;"",Z107*VLOOKUP(N107,【参考】数式用!$AG$2:$AL$48,MATCH(Y107,【参考】数式用!$AI$4:$AL$4,0)+2,0), ""), ""))))</f>
        <v>#N/A</v>
      </c>
      <c r="AD107" s="555"/>
      <c r="AE107" s="560"/>
      <c r="AF107" s="561"/>
      <c r="AG107" s="538" t="e">
        <f aca="false">IFERROR(VLOOKUP(O107, 【参考】数式用!$AY$5:$AY$13, 1, FALSE), "")))</f>
        <v>#N/A</v>
      </c>
      <c r="AH107" s="539" t="e">
        <f aca="false">IFERROR(VLOOKUP(N107, 【参考】数式用!$BA$2:$BB$48, 2, FALSE), "")))</f>
        <v>#N/A</v>
      </c>
      <c r="AI107" s="540" t="e">
        <f aca="false">IF(AND(OR(P107="処遇改善加算Ⅰ",P107="処遇改善加算Ⅱ"),AH107="対象"), 1,"")</f>
        <v>#N/A</v>
      </c>
      <c r="AJ107" s="541" t="str">
        <f aca="false">IF(OR(Y107="処遇改善加算Ⅰ",Y107="処遇改善加算Ⅱ"),IF(AND(N107&lt;&gt;"訪問型サービス（総合事業）",N107&lt;&gt;"通所型サービス（総合事業）",N107&lt;&gt;"（介護予防）短期入所生活介護",N107&lt;&gt;"（介護予防）短期入所療養介護（老健）",N107&lt;&gt;"（介護予防）短期入所療養介護 （病院等（老健以外）)",N107&lt;&gt;"（介護予防）短期入所療養介護（医療院）"),1,""),"")</f>
        <v/>
      </c>
      <c r="AK107" s="542"/>
      <c r="AL107" s="542"/>
      <c r="AM107" s="465"/>
      <c r="AN107" s="465"/>
      <c r="AO107" s="465"/>
      <c r="AP107" s="465"/>
      <c r="AQ107" s="465"/>
      <c r="AR107" s="465"/>
      <c r="AS107" s="465"/>
      <c r="AT107" s="465"/>
    </row>
    <row r="108" s="1" customFormat="true" ht="30" hidden="false" customHeight="true" outlineLevel="0" collapsed="false">
      <c r="A108" s="545" t="n">
        <v>95</v>
      </c>
      <c r="B108" s="546" t="str">
        <f aca="false">IF(基本情報入力シート!C133="","",基本情報入力シート!C133)</f>
        <v/>
      </c>
      <c r="C108" s="546"/>
      <c r="D108" s="546"/>
      <c r="E108" s="546"/>
      <c r="F108" s="546"/>
      <c r="G108" s="546"/>
      <c r="H108" s="546"/>
      <c r="I108" s="546"/>
      <c r="J108" s="547" t="str">
        <f aca="false">IF(基本情報入力シート!M133="","",基本情報入力シート!M133)</f>
        <v/>
      </c>
      <c r="K108" s="548" t="str">
        <f aca="false">IF(基本情報入力シート!R133="","",基本情報入力シート!R133)</f>
        <v/>
      </c>
      <c r="L108" s="548" t="str">
        <f aca="false">IF(基本情報入力シート!W133="","",基本情報入力シート!W133)</f>
        <v/>
      </c>
      <c r="M108" s="547" t="str">
        <f aca="false">IF(基本情報入力シート!X133="","",基本情報入力シート!X133)</f>
        <v/>
      </c>
      <c r="N108" s="549" t="str">
        <f aca="false">IF(基本情報入力シート!Y133="","",基本情報入力シート!Y133)</f>
        <v/>
      </c>
      <c r="O108" s="550"/>
      <c r="P108" s="564"/>
      <c r="Q108" s="552"/>
      <c r="R108" s="552"/>
      <c r="S108" s="553" t="e">
        <f aca="false">IFERROR(ROUNDDOWN(Q108*VLOOKUP(N108,【参考】数式用!$AR$2:$AW$48,MATCH(P108,【参考】数式用!$AT$4:$AW$4)+2,FALSE)*0.5, 0), "")),0))</f>
        <v>#N/A</v>
      </c>
      <c r="T108" s="562"/>
      <c r="U108" s="555" t="e">
        <f aca="false">IFERROR(IF(AG108&lt;&gt;"",Q108*VLOOKUP(N108,【参考】数式用!$AG$2:$AL$48,MATCH(P108,【参考】数式用!$AI$4:$AL$4,0)+2,0), ""), ""))))</f>
        <v>#N/A</v>
      </c>
      <c r="V108" s="554"/>
      <c r="W108" s="556"/>
      <c r="X108" s="556"/>
      <c r="Y108" s="551"/>
      <c r="Z108" s="557"/>
      <c r="AA108" s="558" t="e">
        <f aca="false">IFERROR(IF(Y108="ー", "", ROUNDDOWN(Z108*VLOOKUP(N108,【参考】数式用!$AR$2:$AW$48,MATCH(Y108,【参考】数式用!$AT$4:$AW$4)+2,FALSE)*0.5, 0)), "")),0)))</f>
        <v>#N/A</v>
      </c>
      <c r="AB108" s="559"/>
      <c r="AC108" s="555" t="e">
        <f aca="false">IFERROR(IF(AG108&lt;&gt;"",Z108*VLOOKUP(N108,【参考】数式用!$AG$2:$AL$48,MATCH(Y108,【参考】数式用!$AI$4:$AL$4,0)+2,0), ""), ""))))</f>
        <v>#N/A</v>
      </c>
      <c r="AD108" s="555"/>
      <c r="AE108" s="560"/>
      <c r="AF108" s="561"/>
      <c r="AG108" s="538" t="e">
        <f aca="false">IFERROR(VLOOKUP(O108, 【参考】数式用!$AY$5:$AY$13, 1, FALSE), "")))</f>
        <v>#N/A</v>
      </c>
      <c r="AH108" s="539" t="e">
        <f aca="false">IFERROR(VLOOKUP(N108, 【参考】数式用!$BA$2:$BB$48, 2, FALSE), "")))</f>
        <v>#N/A</v>
      </c>
      <c r="AI108" s="540" t="e">
        <f aca="false">IF(AND(OR(P108="処遇改善加算Ⅰ",P108="処遇改善加算Ⅱ"),AH108="対象"), 1,"")</f>
        <v>#N/A</v>
      </c>
      <c r="AJ108" s="541" t="str">
        <f aca="false">IF(OR(Y108="処遇改善加算Ⅰ",Y108="処遇改善加算Ⅱ"),IF(AND(N108&lt;&gt;"訪問型サービス（総合事業）",N108&lt;&gt;"通所型サービス（総合事業）",N108&lt;&gt;"（介護予防）短期入所生活介護",N108&lt;&gt;"（介護予防）短期入所療養介護（老健）",N108&lt;&gt;"（介護予防）短期入所療養介護 （病院等（老健以外）)",N108&lt;&gt;"（介護予防）短期入所療養介護（医療院）"),1,""),"")</f>
        <v/>
      </c>
      <c r="AK108" s="542"/>
      <c r="AL108" s="542"/>
      <c r="AM108" s="465"/>
      <c r="AN108" s="465"/>
      <c r="AO108" s="465"/>
      <c r="AP108" s="465"/>
      <c r="AQ108" s="465"/>
      <c r="AR108" s="465"/>
      <c r="AS108" s="465"/>
      <c r="AT108" s="465"/>
    </row>
    <row r="109" s="1" customFormat="true" ht="30" hidden="false" customHeight="true" outlineLevel="0" collapsed="false">
      <c r="A109" s="545" t="n">
        <v>96</v>
      </c>
      <c r="B109" s="546" t="str">
        <f aca="false">IF(基本情報入力シート!C134="","",基本情報入力シート!C134)</f>
        <v/>
      </c>
      <c r="C109" s="546"/>
      <c r="D109" s="546"/>
      <c r="E109" s="546"/>
      <c r="F109" s="546"/>
      <c r="G109" s="546"/>
      <c r="H109" s="546"/>
      <c r="I109" s="546"/>
      <c r="J109" s="547" t="str">
        <f aca="false">IF(基本情報入力シート!M134="","",基本情報入力シート!M134)</f>
        <v/>
      </c>
      <c r="K109" s="548" t="str">
        <f aca="false">IF(基本情報入力シート!R134="","",基本情報入力シート!R134)</f>
        <v/>
      </c>
      <c r="L109" s="548" t="str">
        <f aca="false">IF(基本情報入力シート!W134="","",基本情報入力シート!W134)</f>
        <v/>
      </c>
      <c r="M109" s="547" t="str">
        <f aca="false">IF(基本情報入力シート!X134="","",基本情報入力シート!X134)</f>
        <v/>
      </c>
      <c r="N109" s="549" t="str">
        <f aca="false">IF(基本情報入力シート!Y134="","",基本情報入力シート!Y134)</f>
        <v/>
      </c>
      <c r="O109" s="550"/>
      <c r="P109" s="564"/>
      <c r="Q109" s="552"/>
      <c r="R109" s="552"/>
      <c r="S109" s="553" t="e">
        <f aca="false">IFERROR(ROUNDDOWN(Q109*VLOOKUP(N109,【参考】数式用!$AR$2:$AW$48,MATCH(P109,【参考】数式用!$AT$4:$AW$4)+2,FALSE)*0.5, 0), "")),0))</f>
        <v>#N/A</v>
      </c>
      <c r="T109" s="562"/>
      <c r="U109" s="555" t="e">
        <f aca="false">IFERROR(IF(AG109&lt;&gt;"",Q109*VLOOKUP(N109,【参考】数式用!$AG$2:$AL$48,MATCH(P109,【参考】数式用!$AI$4:$AL$4,0)+2,0), ""), ""))))</f>
        <v>#N/A</v>
      </c>
      <c r="V109" s="554"/>
      <c r="W109" s="556"/>
      <c r="X109" s="556"/>
      <c r="Y109" s="551"/>
      <c r="Z109" s="557"/>
      <c r="AA109" s="558" t="e">
        <f aca="false">IFERROR(IF(Y109="ー", "", ROUNDDOWN(Z109*VLOOKUP(N109,【参考】数式用!$AR$2:$AW$48,MATCH(Y109,【参考】数式用!$AT$4:$AW$4)+2,FALSE)*0.5, 0)), "")),0)))</f>
        <v>#N/A</v>
      </c>
      <c r="AB109" s="559"/>
      <c r="AC109" s="555" t="e">
        <f aca="false">IFERROR(IF(AG109&lt;&gt;"",Z109*VLOOKUP(N109,【参考】数式用!$AG$2:$AL$48,MATCH(Y109,【参考】数式用!$AI$4:$AL$4,0)+2,0), ""), ""))))</f>
        <v>#N/A</v>
      </c>
      <c r="AD109" s="555"/>
      <c r="AE109" s="560"/>
      <c r="AF109" s="561"/>
      <c r="AG109" s="538" t="e">
        <f aca="false">IFERROR(VLOOKUP(O109, 【参考】数式用!$AY$5:$AY$13, 1, FALSE), "")))</f>
        <v>#N/A</v>
      </c>
      <c r="AH109" s="539" t="e">
        <f aca="false">IFERROR(VLOOKUP(N109, 【参考】数式用!$BA$2:$BB$48, 2, FALSE), "")))</f>
        <v>#N/A</v>
      </c>
      <c r="AI109" s="540" t="e">
        <f aca="false">IF(AND(OR(P109="処遇改善加算Ⅰ",P109="処遇改善加算Ⅱ"),AH109="対象"), 1,"")</f>
        <v>#N/A</v>
      </c>
      <c r="AJ109" s="541" t="str">
        <f aca="false">IF(OR(Y109="処遇改善加算Ⅰ",Y109="処遇改善加算Ⅱ"),IF(AND(N109&lt;&gt;"訪問型サービス（総合事業）",N109&lt;&gt;"通所型サービス（総合事業）",N109&lt;&gt;"（介護予防）短期入所生活介護",N109&lt;&gt;"（介護予防）短期入所療養介護（老健）",N109&lt;&gt;"（介護予防）短期入所療養介護 （病院等（老健以外）)",N109&lt;&gt;"（介護予防）短期入所療養介護（医療院）"),1,""),"")</f>
        <v/>
      </c>
      <c r="AK109" s="542"/>
      <c r="AL109" s="542"/>
      <c r="AM109" s="465"/>
      <c r="AN109" s="465"/>
      <c r="AO109" s="465"/>
      <c r="AP109" s="465"/>
      <c r="AQ109" s="465"/>
      <c r="AR109" s="465"/>
      <c r="AS109" s="465"/>
      <c r="AT109" s="465"/>
    </row>
    <row r="110" s="1" customFormat="true" ht="30" hidden="false" customHeight="true" outlineLevel="0" collapsed="false">
      <c r="A110" s="545" t="n">
        <v>97</v>
      </c>
      <c r="B110" s="546" t="str">
        <f aca="false">IF(基本情報入力シート!C135="","",基本情報入力シート!C135)</f>
        <v/>
      </c>
      <c r="C110" s="546"/>
      <c r="D110" s="546"/>
      <c r="E110" s="546"/>
      <c r="F110" s="546"/>
      <c r="G110" s="546"/>
      <c r="H110" s="546"/>
      <c r="I110" s="546"/>
      <c r="J110" s="547" t="str">
        <f aca="false">IF(基本情報入力シート!M135="","",基本情報入力シート!M135)</f>
        <v/>
      </c>
      <c r="K110" s="548" t="str">
        <f aca="false">IF(基本情報入力シート!R135="","",基本情報入力シート!R135)</f>
        <v/>
      </c>
      <c r="L110" s="548" t="str">
        <f aca="false">IF(基本情報入力シート!W135="","",基本情報入力シート!W135)</f>
        <v/>
      </c>
      <c r="M110" s="547" t="str">
        <f aca="false">IF(基本情報入力シート!X135="","",基本情報入力シート!X135)</f>
        <v/>
      </c>
      <c r="N110" s="549" t="str">
        <f aca="false">IF(基本情報入力シート!Y135="","",基本情報入力シート!Y135)</f>
        <v/>
      </c>
      <c r="O110" s="550"/>
      <c r="P110" s="564"/>
      <c r="Q110" s="552"/>
      <c r="R110" s="552"/>
      <c r="S110" s="553" t="e">
        <f aca="false">IFERROR(ROUNDDOWN(Q110*VLOOKUP(N110,【参考】数式用!$AR$2:$AW$48,MATCH(P110,【参考】数式用!$AT$4:$AW$4)+2,FALSE)*0.5, 0), "")),0))</f>
        <v>#N/A</v>
      </c>
      <c r="T110" s="562"/>
      <c r="U110" s="555" t="e">
        <f aca="false">IFERROR(IF(AG110&lt;&gt;"",Q110*VLOOKUP(N110,【参考】数式用!$AG$2:$AL$48,MATCH(P110,【参考】数式用!$AI$4:$AL$4,0)+2,0), ""), ""))))</f>
        <v>#N/A</v>
      </c>
      <c r="V110" s="554"/>
      <c r="W110" s="556"/>
      <c r="X110" s="556"/>
      <c r="Y110" s="551"/>
      <c r="Z110" s="557"/>
      <c r="AA110" s="558" t="e">
        <f aca="false">IFERROR(IF(Y110="ー", "", ROUNDDOWN(Z110*VLOOKUP(N110,【参考】数式用!$AR$2:$AW$48,MATCH(Y110,【参考】数式用!$AT$4:$AW$4)+2,FALSE)*0.5, 0)), "")),0)))</f>
        <v>#N/A</v>
      </c>
      <c r="AB110" s="559"/>
      <c r="AC110" s="555" t="e">
        <f aca="false">IFERROR(IF(AG110&lt;&gt;"",Z110*VLOOKUP(N110,【参考】数式用!$AG$2:$AL$48,MATCH(Y110,【参考】数式用!$AI$4:$AL$4,0)+2,0), ""), ""))))</f>
        <v>#N/A</v>
      </c>
      <c r="AD110" s="555"/>
      <c r="AE110" s="560"/>
      <c r="AF110" s="561"/>
      <c r="AG110" s="538" t="e">
        <f aca="false">IFERROR(VLOOKUP(O110, 【参考】数式用!$AY$5:$AY$13, 1, FALSE), "")))</f>
        <v>#N/A</v>
      </c>
      <c r="AH110" s="539" t="e">
        <f aca="false">IFERROR(VLOOKUP(N110, 【参考】数式用!$BA$2:$BB$48, 2, FALSE), "")))</f>
        <v>#N/A</v>
      </c>
      <c r="AI110" s="540" t="e">
        <f aca="false">IF(AND(OR(P110="処遇改善加算Ⅰ",P110="処遇改善加算Ⅱ"),AH110="対象"), 1,"")</f>
        <v>#N/A</v>
      </c>
      <c r="AJ110" s="541" t="str">
        <f aca="false">IF(OR(Y110="処遇改善加算Ⅰ",Y110="処遇改善加算Ⅱ"),IF(AND(N110&lt;&gt;"訪問型サービス（総合事業）",N110&lt;&gt;"通所型サービス（総合事業）",N110&lt;&gt;"（介護予防）短期入所生活介護",N110&lt;&gt;"（介護予防）短期入所療養介護（老健）",N110&lt;&gt;"（介護予防）短期入所療養介護 （病院等（老健以外）)",N110&lt;&gt;"（介護予防）短期入所療養介護（医療院）"),1,""),"")</f>
        <v/>
      </c>
      <c r="AK110" s="542"/>
      <c r="AL110" s="542"/>
      <c r="AM110" s="465"/>
      <c r="AN110" s="465"/>
      <c r="AO110" s="465"/>
      <c r="AP110" s="465"/>
      <c r="AQ110" s="465"/>
      <c r="AR110" s="465"/>
      <c r="AS110" s="465"/>
      <c r="AT110" s="465"/>
    </row>
    <row r="111" s="1" customFormat="true" ht="30" hidden="false" customHeight="true" outlineLevel="0" collapsed="false">
      <c r="A111" s="545" t="n">
        <v>98</v>
      </c>
      <c r="B111" s="546" t="str">
        <f aca="false">IF(基本情報入力シート!C136="","",基本情報入力シート!C136)</f>
        <v/>
      </c>
      <c r="C111" s="546"/>
      <c r="D111" s="546"/>
      <c r="E111" s="546"/>
      <c r="F111" s="546"/>
      <c r="G111" s="546"/>
      <c r="H111" s="546"/>
      <c r="I111" s="546"/>
      <c r="J111" s="547" t="str">
        <f aca="false">IF(基本情報入力シート!M136="","",基本情報入力シート!M136)</f>
        <v/>
      </c>
      <c r="K111" s="548" t="str">
        <f aca="false">IF(基本情報入力シート!R136="","",基本情報入力シート!R136)</f>
        <v/>
      </c>
      <c r="L111" s="548" t="str">
        <f aca="false">IF(基本情報入力シート!W136="","",基本情報入力シート!W136)</f>
        <v/>
      </c>
      <c r="M111" s="547" t="str">
        <f aca="false">IF(基本情報入力シート!X136="","",基本情報入力シート!X136)</f>
        <v/>
      </c>
      <c r="N111" s="549" t="str">
        <f aca="false">IF(基本情報入力シート!Y136="","",基本情報入力シート!Y136)</f>
        <v/>
      </c>
      <c r="O111" s="550"/>
      <c r="P111" s="564"/>
      <c r="Q111" s="552"/>
      <c r="R111" s="552"/>
      <c r="S111" s="553" t="e">
        <f aca="false">IFERROR(ROUNDDOWN(Q111*VLOOKUP(N111,【参考】数式用!$AR$2:$AW$48,MATCH(P111,【参考】数式用!$AT$4:$AW$4)+2,FALSE)*0.5, 0), "")),0))</f>
        <v>#N/A</v>
      </c>
      <c r="T111" s="562"/>
      <c r="U111" s="555" t="e">
        <f aca="false">IFERROR(IF(AG111&lt;&gt;"",Q111*VLOOKUP(N111,【参考】数式用!$AG$2:$AL$48,MATCH(P111,【参考】数式用!$AI$4:$AL$4,0)+2,0), ""), ""))))</f>
        <v>#N/A</v>
      </c>
      <c r="V111" s="554"/>
      <c r="W111" s="556"/>
      <c r="X111" s="556"/>
      <c r="Y111" s="551"/>
      <c r="Z111" s="557"/>
      <c r="AA111" s="558" t="e">
        <f aca="false">IFERROR(IF(Y111="ー", "", ROUNDDOWN(Z111*VLOOKUP(N111,【参考】数式用!$AR$2:$AW$48,MATCH(Y111,【参考】数式用!$AT$4:$AW$4)+2,FALSE)*0.5, 0)), "")),0)))</f>
        <v>#N/A</v>
      </c>
      <c r="AB111" s="559"/>
      <c r="AC111" s="555" t="e">
        <f aca="false">IFERROR(IF(AG111&lt;&gt;"",Z111*VLOOKUP(N111,【参考】数式用!$AG$2:$AL$48,MATCH(Y111,【参考】数式用!$AI$4:$AL$4,0)+2,0), ""), ""))))</f>
        <v>#N/A</v>
      </c>
      <c r="AD111" s="555"/>
      <c r="AE111" s="560"/>
      <c r="AF111" s="561"/>
      <c r="AG111" s="538" t="e">
        <f aca="false">IFERROR(VLOOKUP(O111, 【参考】数式用!$AY$5:$AY$13, 1, FALSE), "")))</f>
        <v>#N/A</v>
      </c>
      <c r="AH111" s="539" t="e">
        <f aca="false">IFERROR(VLOOKUP(N111, 【参考】数式用!$BA$2:$BB$48, 2, FALSE), "")))</f>
        <v>#N/A</v>
      </c>
      <c r="AI111" s="540" t="e">
        <f aca="false">IF(AND(OR(P111="処遇改善加算Ⅰ",P111="処遇改善加算Ⅱ"),AH111="対象"), 1,"")</f>
        <v>#N/A</v>
      </c>
      <c r="AJ111" s="541" t="str">
        <f aca="false">IF(OR(Y111="処遇改善加算Ⅰ",Y111="処遇改善加算Ⅱ"),IF(AND(N111&lt;&gt;"訪問型サービス（総合事業）",N111&lt;&gt;"通所型サービス（総合事業）",N111&lt;&gt;"（介護予防）短期入所生活介護",N111&lt;&gt;"（介護予防）短期入所療養介護（老健）",N111&lt;&gt;"（介護予防）短期入所療養介護 （病院等（老健以外）)",N111&lt;&gt;"（介護予防）短期入所療養介護（医療院）"),1,""),"")</f>
        <v/>
      </c>
      <c r="AK111" s="542"/>
      <c r="AL111" s="542"/>
      <c r="AM111" s="465"/>
      <c r="AN111" s="465"/>
      <c r="AO111" s="465"/>
      <c r="AP111" s="465"/>
      <c r="AQ111" s="465"/>
      <c r="AR111" s="465"/>
      <c r="AS111" s="465"/>
      <c r="AT111" s="465"/>
    </row>
    <row r="112" s="1" customFormat="true" ht="30" hidden="false" customHeight="true" outlineLevel="0" collapsed="false">
      <c r="A112" s="587" t="n">
        <v>99</v>
      </c>
      <c r="B112" s="588" t="str">
        <f aca="false">IF(基本情報入力シート!C137="","",基本情報入力シート!C137)</f>
        <v/>
      </c>
      <c r="C112" s="588"/>
      <c r="D112" s="588"/>
      <c r="E112" s="588"/>
      <c r="F112" s="588"/>
      <c r="G112" s="588"/>
      <c r="H112" s="588"/>
      <c r="I112" s="588"/>
      <c r="J112" s="547" t="str">
        <f aca="false">IF(基本情報入力シート!M137="","",基本情報入力シート!M137)</f>
        <v/>
      </c>
      <c r="K112" s="547" t="str">
        <f aca="false">IF(基本情報入力シート!R137="","",基本情報入力シート!R137)</f>
        <v/>
      </c>
      <c r="L112" s="547" t="str">
        <f aca="false">IF(基本情報入力シート!W137="","",基本情報入力シート!W137)</f>
        <v/>
      </c>
      <c r="M112" s="547" t="str">
        <f aca="false">IF(基本情報入力シート!X137="","",基本情報入力シート!X137)</f>
        <v/>
      </c>
      <c r="N112" s="589" t="str">
        <f aca="false">IF(基本情報入力シート!Y137="","",基本情報入力シート!Y137)</f>
        <v/>
      </c>
      <c r="O112" s="590"/>
      <c r="P112" s="591"/>
      <c r="Q112" s="592"/>
      <c r="R112" s="592"/>
      <c r="S112" s="593" t="e">
        <f aca="false">IFERROR(ROUNDDOWN(Q112*VLOOKUP(N112,【参考】数式用!$AR$2:$AW$48,MATCH(P112,【参考】数式用!$AT$4:$AW$4)+2,FALSE)*0.5, 0), "")),0))</f>
        <v>#N/A</v>
      </c>
      <c r="T112" s="594"/>
      <c r="U112" s="595" t="e">
        <f aca="false">IFERROR(IF(AG112&lt;&gt;"",Q112*VLOOKUP(N112,【参考】数式用!$AG$2:$AL$48,MATCH(P112,【参考】数式用!$AI$4:$AL$4,0)+2,0), ""), ""))))</f>
        <v>#N/A</v>
      </c>
      <c r="V112" s="596"/>
      <c r="W112" s="597"/>
      <c r="X112" s="597"/>
      <c r="Y112" s="598"/>
      <c r="Z112" s="599"/>
      <c r="AA112" s="600" t="e">
        <f aca="false">IFERROR(IF(Y112="ー", "", ROUNDDOWN(Z112*VLOOKUP(N112,【参考】数式用!$AR$2:$AW$48,MATCH(Y112,【参考】数式用!$AT$4:$AW$4)+2,FALSE)*0.5, 0)), "")),0)))</f>
        <v>#N/A</v>
      </c>
      <c r="AB112" s="601"/>
      <c r="AC112" s="595" t="e">
        <f aca="false">IFERROR(IF(AG112&lt;&gt;"",Z112*VLOOKUP(N112,【参考】数式用!$AG$2:$AL$48,MATCH(Y112,【参考】数式用!$AI$4:$AL$4,0)+2,0), ""), ""))))</f>
        <v>#N/A</v>
      </c>
      <c r="AD112" s="595"/>
      <c r="AE112" s="602"/>
      <c r="AF112" s="603"/>
      <c r="AG112" s="604" t="e">
        <f aca="false">IFERROR(VLOOKUP(O112, 【参考】数式用!$AY$5:$AY$13, 1, FALSE), "")))</f>
        <v>#N/A</v>
      </c>
      <c r="AH112" s="605" t="e">
        <f aca="false">IFERROR(VLOOKUP(N112, 【参考】数式用!$BA$2:$BB$48, 2, FALSE), "")))</f>
        <v>#N/A</v>
      </c>
      <c r="AI112" s="606" t="e">
        <f aca="false">IF(AND(OR(P112="処遇改善加算Ⅰ",P112="処遇改善加算Ⅱ"),AH112="対象"), 1,"")</f>
        <v>#N/A</v>
      </c>
      <c r="AJ112" s="607" t="str">
        <f aca="false">IF(OR(Y112="処遇改善加算Ⅰ",Y112="処遇改善加算Ⅱ"),IF(AND(N112&lt;&gt;"訪問型サービス（総合事業）",N112&lt;&gt;"通所型サービス（総合事業）",N112&lt;&gt;"（介護予防）短期入所生活介護",N112&lt;&gt;"（介護予防）短期入所療養介護（老健）",N112&lt;&gt;"（介護予防）短期入所療養介護 （病院等（老健以外）)",N112&lt;&gt;"（介護予防）短期入所療養介護（医療院）"),1,""),"")</f>
        <v/>
      </c>
      <c r="AK112" s="542"/>
      <c r="AL112" s="542"/>
      <c r="AM112" s="465"/>
      <c r="AN112" s="465"/>
      <c r="AO112" s="465"/>
      <c r="AP112" s="465"/>
      <c r="AQ112" s="465"/>
      <c r="AR112" s="465"/>
      <c r="AS112" s="465"/>
      <c r="AT112" s="465"/>
    </row>
    <row r="113" s="631" customFormat="true" ht="30" hidden="false" customHeight="true" outlineLevel="0" collapsed="false">
      <c r="A113" s="608" t="n">
        <v>100</v>
      </c>
      <c r="B113" s="609" t="str">
        <f aca="false">IF(基本情報入力シート!C138="","",基本情報入力シート!C138)</f>
        <v/>
      </c>
      <c r="C113" s="609"/>
      <c r="D113" s="609"/>
      <c r="E113" s="609"/>
      <c r="F113" s="609"/>
      <c r="G113" s="609"/>
      <c r="H113" s="609"/>
      <c r="I113" s="609"/>
      <c r="J113" s="610" t="str">
        <f aca="false">IF(基本情報入力シート!M138="","",基本情報入力シート!M138)</f>
        <v/>
      </c>
      <c r="K113" s="610" t="str">
        <f aca="false">IF(基本情報入力シート!R138="","",基本情報入力シート!R138)</f>
        <v/>
      </c>
      <c r="L113" s="610" t="str">
        <f aca="false">IF(基本情報入力シート!W138="","",基本情報入力シート!W138)</f>
        <v/>
      </c>
      <c r="M113" s="610" t="str">
        <f aca="false">IF(基本情報入力シート!X138="","",基本情報入力シート!X138)</f>
        <v/>
      </c>
      <c r="N113" s="611" t="str">
        <f aca="false">IF(基本情報入力シート!Y138="","",基本情報入力シート!Y138)</f>
        <v/>
      </c>
      <c r="O113" s="612"/>
      <c r="P113" s="613"/>
      <c r="Q113" s="614"/>
      <c r="R113" s="614"/>
      <c r="S113" s="615" t="e">
        <f aca="false">IFERROR(ROUNDDOWN(Q113*VLOOKUP(N113,【参考】数式用!$AR$2:$AW$48,MATCH(P113,【参考】数式用!$AT$4:$AW$4)+2,FALSE)*0.5, 0), "")),0))</f>
        <v>#N/A</v>
      </c>
      <c r="T113" s="616"/>
      <c r="U113" s="617" t="e">
        <f aca="false">IFERROR(IF(AG113&lt;&gt;"",Q113*VLOOKUP(N113,【参考】数式用!$AG$2:$AL$48,MATCH(P113,【参考】数式用!$AI$4:$AL$4,0)+2,0), ""), ""))))</f>
        <v>#N/A</v>
      </c>
      <c r="V113" s="618"/>
      <c r="W113" s="619"/>
      <c r="X113" s="619"/>
      <c r="Y113" s="620"/>
      <c r="Z113" s="621"/>
      <c r="AA113" s="622" t="e">
        <f aca="false">IFERROR(IF(Y113="ー", "", ROUNDDOWN(Z113*VLOOKUP(N113,【参考】数式用!$AR$2:$AW$48,MATCH(Y113,【参考】数式用!$AT$4:$AW$4)+2,FALSE)*0.5, 0)), "")),0)))</f>
        <v>#N/A</v>
      </c>
      <c r="AB113" s="623"/>
      <c r="AC113" s="617" t="e">
        <f aca="false">IFERROR(IF(AG113&lt;&gt;"",Z113*VLOOKUP(N113,【参考】数式用!$AG$2:$AL$48,MATCH(Y113,【参考】数式用!$AI$4:$AL$4,0)+2,0), ""), ""))))</f>
        <v>#N/A</v>
      </c>
      <c r="AD113" s="617"/>
      <c r="AE113" s="624"/>
      <c r="AF113" s="619"/>
      <c r="AG113" s="625" t="e">
        <f aca="false">IFERROR(VLOOKUP(O113, 【参考】数式用!$AY$5:$AY$13, 1, FALSE), "")))</f>
        <v>#N/A</v>
      </c>
      <c r="AH113" s="626" t="e">
        <f aca="false">IFERROR(VLOOKUP(N113, 【参考】数式用!$BA$2:$BB$48, 2, FALSE), "")))</f>
        <v>#N/A</v>
      </c>
      <c r="AI113" s="627" t="e">
        <f aca="false">IF(AND(OR(P113="処遇改善加算Ⅰ",P113="処遇改善加算Ⅱ"),AH113="対象"), 1,"")</f>
        <v>#N/A</v>
      </c>
      <c r="AJ113" s="628" t="str">
        <f aca="false">IF(OR(Y113="処遇改善加算Ⅰ",Y113="処遇改善加算Ⅱ"),IF(AND(N113&lt;&gt;"訪問型サービス（総合事業）",N113&lt;&gt;"通所型サービス（総合事業）",N113&lt;&gt;"（介護予防）短期入所生活介護",N113&lt;&gt;"（介護予防）短期入所療養介護（老健）",N113&lt;&gt;"（介護予防）短期入所療養介護 （病院等（老健以外）)",N113&lt;&gt;"（介護予防）短期入所療養介護（医療院）"),1,""),"")</f>
        <v/>
      </c>
      <c r="AK113" s="629"/>
      <c r="AL113" s="629"/>
      <c r="AM113" s="630"/>
      <c r="AN113" s="630"/>
      <c r="AO113" s="630"/>
      <c r="AP113" s="630"/>
      <c r="AQ113" s="630"/>
      <c r="AR113" s="630"/>
      <c r="AS113" s="630"/>
      <c r="AT113" s="630"/>
    </row>
  </sheetData>
  <sheetProtection algorithmName="SHA-512" hashValue="eqGmKQvqdqvFIy1KgUy34GU/aH3tleNgEma0k800DdQUA21lq0tQPZq4Sr5qNFUVi9S7gYiLGxOULb62Zndthg==" saltValue="U6iYbKFXFnSTE8/tt/qd7A==" spinCount="100000" sheet="true" formatCells="false" formatColumns="false" formatRows="false" sort="false" autoFilter="false"/>
  <autoFilter ref="B13:N13"/>
  <mergeCells count="455">
    <mergeCell ref="AB1:AC1"/>
    <mergeCell ref="AD1:AF1"/>
    <mergeCell ref="A3:E3"/>
    <mergeCell ref="F3:M3"/>
    <mergeCell ref="B5:M5"/>
    <mergeCell ref="W5:W6"/>
    <mergeCell ref="X5:AA5"/>
    <mergeCell ref="AC5:AC6"/>
    <mergeCell ref="AD5:AF6"/>
    <mergeCell ref="B6:C6"/>
    <mergeCell ref="D6:M6"/>
    <mergeCell ref="X6:AA6"/>
    <mergeCell ref="D7:M7"/>
    <mergeCell ref="W7:W8"/>
    <mergeCell ref="X7:AA7"/>
    <mergeCell ref="AC7:AC8"/>
    <mergeCell ref="AD7:AF8"/>
    <mergeCell ref="B8:T9"/>
    <mergeCell ref="X8:AA8"/>
    <mergeCell ref="A10:A13"/>
    <mergeCell ref="B10:I13"/>
    <mergeCell ref="J10:J13"/>
    <mergeCell ref="K10:L12"/>
    <mergeCell ref="M10:M13"/>
    <mergeCell ref="N10:N13"/>
    <mergeCell ref="O10:O13"/>
    <mergeCell ref="P10:AF10"/>
    <mergeCell ref="AG10:AG13"/>
    <mergeCell ref="AH10:AH13"/>
    <mergeCell ref="AI10:AJ12"/>
    <mergeCell ref="AK10:AL12"/>
    <mergeCell ref="P11:X11"/>
    <mergeCell ref="Y11:AF11"/>
    <mergeCell ref="P12:P13"/>
    <mergeCell ref="Q12:R13"/>
    <mergeCell ref="S12:S13"/>
    <mergeCell ref="T12:T13"/>
    <mergeCell ref="U12:U13"/>
    <mergeCell ref="V12:V13"/>
    <mergeCell ref="W12:X12"/>
    <mergeCell ref="Y12:Y13"/>
    <mergeCell ref="Z12:Z13"/>
    <mergeCell ref="AA12:AA13"/>
    <mergeCell ref="AB12:AB13"/>
    <mergeCell ref="AC12:AD13"/>
    <mergeCell ref="AE12:AE13"/>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s>
  <conditionalFormatting sqref="AC5 AC7">
    <cfRule type="expression" priority="2" aboveAverage="0" equalAverage="0" bottom="0" percent="0" rank="0" text="" dxfId="43">
      <formula>$AC5="○"</formula>
    </cfRule>
  </conditionalFormatting>
  <conditionalFormatting sqref="AD7">
    <cfRule type="expression" priority="3" aboveAverage="0" equalAverage="0" bottom="0" percent="0" rank="0" text="" dxfId="44">
      <formula>$AC$7&lt;&gt;"×"</formula>
    </cfRule>
  </conditionalFormatting>
  <conditionalFormatting sqref="AD5">
    <cfRule type="expression" priority="4" aboveAverage="0" equalAverage="0" bottom="0" percent="0" rank="0" text="" dxfId="45">
      <formula>$AC$5&lt;&gt;"×"</formula>
    </cfRule>
  </conditionalFormatting>
  <conditionalFormatting sqref="Z14:Z113 AB14:AB113">
    <cfRule type="expression" priority="5" aboveAverage="0" equalAverage="0" bottom="0" percent="0" rank="0" text="" dxfId="46">
      <formula>OR($Y14="",$Y14="―")</formula>
    </cfRule>
  </conditionalFormatting>
  <conditionalFormatting sqref="T14:T113 Y14:Y113 P14:Q113">
    <cfRule type="expression" priority="6" aboveAverage="0" equalAverage="0" bottom="0" percent="0" rank="0" text="" dxfId="47">
      <formula>$N14&lt;&gt;""</formula>
    </cfRule>
  </conditionalFormatting>
  <conditionalFormatting sqref="V14:V113">
    <cfRule type="expression" priority="7" aboveAverage="0" equalAverage="0" bottom="0" percent="0" rank="0" text="" dxfId="48">
      <formula>U14&lt;&gt;""</formula>
    </cfRule>
  </conditionalFormatting>
  <conditionalFormatting sqref="AE14:AE113">
    <cfRule type="expression" priority="8" aboveAverage="0" equalAverage="0" bottom="0" percent="0" rank="0" text="" dxfId="49">
      <formula>AC14&lt;&gt;""</formula>
    </cfRule>
  </conditionalFormatting>
  <conditionalFormatting sqref="AN21">
    <cfRule type="expression" priority="9" aboveAverage="0" equalAverage="0" bottom="0" percent="0" rank="0" text="" dxfId="50">
      <formula>AM21=""</formula>
    </cfRule>
  </conditionalFormatting>
  <conditionalFormatting sqref="AN14:AN20">
    <cfRule type="expression" priority="10" aboveAverage="0" equalAverage="0" bottom="0" percent="0" rank="0" text="" dxfId="51">
      <formula>AM14=""</formula>
    </cfRule>
  </conditionalFormatting>
  <conditionalFormatting sqref="Q14:Q113">
    <cfRule type="expression" priority="11" aboveAverage="0" equalAverage="0" bottom="0" percent="0" rank="0" text="" dxfId="52">
      <formula>P14=""</formula>
    </cfRule>
  </conditionalFormatting>
  <conditionalFormatting sqref="O14:O113">
    <cfRule type="expression" priority="12" aboveAverage="0" equalAverage="0" bottom="0" percent="0" rank="0" text="" dxfId="53">
      <formula>N14&lt;&gt;""</formula>
    </cfRule>
  </conditionalFormatting>
  <conditionalFormatting sqref="AC14:AC113">
    <cfRule type="expression" priority="13" aboveAverage="0" equalAverage="0" bottom="0" percent="0" rank="0" text="" dxfId="54">
      <formula>OR(Z14="",Z14="ー")</formula>
    </cfRule>
  </conditionalFormatting>
  <conditionalFormatting sqref="W14:X113">
    <cfRule type="expression" priority="14" aboveAverage="0" equalAverage="0" bottom="0" percent="0" rank="0" text="" dxfId="55">
      <formula>$AI14=""</formula>
    </cfRule>
  </conditionalFormatting>
  <conditionalFormatting sqref="AF14:AH113">
    <cfRule type="expression" priority="15" aboveAverage="0" equalAverage="0" bottom="0" percent="0" rank="0" text="" dxfId="56">
      <formula>$AJ14=""</formula>
    </cfRule>
  </conditionalFormatting>
  <dataValidations count="7">
    <dataValidation allowBlank="true" operator="between" showDropDown="false" showErrorMessage="true" showInputMessage="true" sqref="B14:B113" type="none">
      <formula1>0</formula1>
      <formula2>0</formula2>
    </dataValidation>
    <dataValidation allowBlank="true" operator="greaterThanOrEqual" prompt="要件を満たす職員数を記入してください。" showDropDown="false" showErrorMessage="true" showInputMessage="true" sqref="W14:X113 AF14:AF113" type="whole">
      <formula1>0</formula1>
      <formula2>0</formula2>
    </dataValidation>
    <dataValidation allowBlank="true" operator="greaterThanOrEqual" prompt="要件を満たす職員数を記入してください。" showDropDown="false" showErrorMessage="true" showInputMessage="true" sqref="AG1:AG4 AG9:AG10 AH10 AG14:AH113 AG114:AG1113" type="none">
      <formula1>0</formula1>
      <formula2>0</formula2>
    </dataValidation>
    <dataValidation allowBlank="true" operator="between" showDropDown="false" showErrorMessage="true" showInputMessage="true" sqref="Y14:Y113" type="list">
      <formula1>【参考】数式用!$AP$2:$AP$6</formula1>
      <formula2>0</formula2>
    </dataValidation>
    <dataValidation allowBlank="true" operator="between" showDropDown="false" showErrorMessage="true" showInputMessage="true" sqref="T14:T113 V14:V113 AB14:AB113 AE14:AE113" type="list">
      <formula1>【参考】数式用!$AN$6:$AN$7</formula1>
      <formula2>0</formula2>
    </dataValidation>
    <dataValidation allowBlank="true" operator="between" showDropDown="false" showErrorMessage="true" showInputMessage="true" sqref="O14:O113" type="list">
      <formula1>【参考】数式用!$L$4:$AD$4</formula1>
      <formula2>0</formula2>
    </dataValidation>
    <dataValidation allowBlank="true" operator="between" showDropDown="false" showErrorMessage="true" showInputMessage="true" sqref="P14:P113" type="list">
      <formula1>【参考】数式用!$L$4:$O$4</formula1>
      <formula2>0</formula2>
    </dataValidation>
  </dataValidations>
  <printOptions headings="false" gridLines="false" gridLinesSet="true" horizontalCentered="true" verticalCentered="false"/>
  <pageMargins left="0.511805555555555" right="0.511805555555555"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B48"/>
  <sheetViews>
    <sheetView showFormulas="false" showGridLines="true" showRowColHeaders="true" showZeros="true" rightToLeft="false" tabSelected="false" showOutlineSymbols="true" defaultGridColor="true" view="pageBreakPreview" topLeftCell="A1" colorId="64" zoomScale="85" zoomScaleNormal="80" zoomScalePageLayoutView="85" workbookViewId="0">
      <selection pane="topLeft" activeCell="B49" activeCellId="0" sqref="B49"/>
    </sheetView>
  </sheetViews>
  <sheetFormatPr defaultColWidth="10.328125" defaultRowHeight="13" zeroHeight="false" outlineLevelRow="0" outlineLevelCol="0"/>
  <cols>
    <col collapsed="false" customWidth="true" hidden="false" outlineLevel="0" max="1" min="1" style="632" width="62.56"/>
    <col collapsed="false" customWidth="true" hidden="false" outlineLevel="0" max="2" min="2" style="632" width="9.19"/>
    <col collapsed="false" customWidth="true" hidden="false" outlineLevel="0" max="9" min="3" style="632" width="8.98"/>
    <col collapsed="false" customWidth="true" hidden="false" outlineLevel="0" max="11" min="10" style="632" width="8.57"/>
    <col collapsed="false" customWidth="true" hidden="false" outlineLevel="0" max="24" min="12" style="632" width="8.98"/>
    <col collapsed="false" customWidth="true" hidden="false" outlineLevel="0" max="30" min="25" style="632" width="9.4"/>
    <col collapsed="false" customWidth="true" hidden="false" outlineLevel="0" max="31" min="31" style="632" width="13.36"/>
    <col collapsed="false" customWidth="false" hidden="false" outlineLevel="0" max="32" min="32" style="632" width="10.34"/>
    <col collapsed="false" customWidth="true" hidden="false" outlineLevel="0" max="33" min="33" style="632" width="65.59"/>
    <col collapsed="false" customWidth="false" hidden="false" outlineLevel="0" max="34" min="34" style="633" width="10.34"/>
    <col collapsed="false" customWidth="true" hidden="false" outlineLevel="0" max="35" min="35" style="632" width="9.19"/>
    <col collapsed="false" customWidth="false" hidden="false" outlineLevel="0" max="37" min="36" style="632" width="10.34"/>
    <col collapsed="false" customWidth="true" hidden="false" outlineLevel="0" max="38" min="38" style="632" width="10.54"/>
    <col collapsed="false" customWidth="false" hidden="false" outlineLevel="0" max="41" min="39" style="632" width="10.34"/>
    <col collapsed="false" customWidth="true" hidden="false" outlineLevel="0" max="42" min="42" style="632" width="19.63"/>
    <col collapsed="false" customWidth="false" hidden="false" outlineLevel="0" max="43" min="43" style="632" width="10.34"/>
    <col collapsed="false" customWidth="true" hidden="false" outlineLevel="0" max="44" min="44" style="632" width="63.29"/>
    <col collapsed="false" customWidth="true" hidden="false" outlineLevel="0" max="45" min="45" style="633" width="10.44"/>
    <col collapsed="false" customWidth="true" hidden="false" outlineLevel="0" max="46" min="46" style="632" width="9.81"/>
    <col collapsed="false" customWidth="false" hidden="false" outlineLevel="0" max="50" min="47" style="632" width="10.34"/>
    <col collapsed="false" customWidth="true" hidden="false" outlineLevel="0" max="51" min="51" style="632" width="30.49"/>
    <col collapsed="false" customWidth="true" hidden="false" outlineLevel="0" max="52" min="52" style="632" width="30.29"/>
    <col collapsed="false" customWidth="true" hidden="false" outlineLevel="0" max="53" min="53" style="632" width="57.96"/>
    <col collapsed="false" customWidth="false" hidden="false" outlineLevel="0" max="1024" min="54" style="632" width="10.34"/>
  </cols>
  <sheetData>
    <row r="1" customFormat="false" ht="13.5" hidden="false" customHeight="false" outlineLevel="0" collapsed="false">
      <c r="A1" s="634" t="s">
        <v>249</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G1" s="635" t="s">
        <v>250</v>
      </c>
      <c r="AH1" s="636"/>
      <c r="AN1" s="637" t="s">
        <v>251</v>
      </c>
      <c r="AP1" s="634" t="s">
        <v>252</v>
      </c>
      <c r="AR1" s="635" t="s">
        <v>253</v>
      </c>
      <c r="AS1" s="636"/>
      <c r="AY1" s="634" t="s">
        <v>254</v>
      </c>
      <c r="BA1" s="634" t="s">
        <v>255</v>
      </c>
      <c r="BB1" s="634"/>
    </row>
    <row r="2" customFormat="false" ht="13" hidden="false" customHeight="true" outlineLevel="0" collapsed="false">
      <c r="A2" s="638" t="s">
        <v>256</v>
      </c>
      <c r="B2" s="639" t="s">
        <v>257</v>
      </c>
      <c r="C2" s="640" t="s">
        <v>258</v>
      </c>
      <c r="D2" s="640"/>
      <c r="E2" s="640"/>
      <c r="F2" s="640"/>
      <c r="G2" s="641" t="s">
        <v>259</v>
      </c>
      <c r="H2" s="641"/>
      <c r="I2" s="641"/>
      <c r="J2" s="641" t="s">
        <v>260</v>
      </c>
      <c r="K2" s="641"/>
      <c r="L2" s="641" t="s">
        <v>232</v>
      </c>
      <c r="M2" s="641"/>
      <c r="N2" s="641"/>
      <c r="O2" s="641"/>
      <c r="P2" s="641"/>
      <c r="Q2" s="641"/>
      <c r="R2" s="641"/>
      <c r="S2" s="641"/>
      <c r="T2" s="641"/>
      <c r="U2" s="641"/>
      <c r="V2" s="641"/>
      <c r="W2" s="641"/>
      <c r="X2" s="641"/>
      <c r="Y2" s="641"/>
      <c r="Z2" s="641"/>
      <c r="AA2" s="641"/>
      <c r="AB2" s="641"/>
      <c r="AC2" s="641"/>
      <c r="AD2" s="641"/>
      <c r="AE2" s="642" t="s">
        <v>261</v>
      </c>
      <c r="AF2" s="643"/>
      <c r="AG2" s="638" t="s">
        <v>256</v>
      </c>
      <c r="AH2" s="639" t="s">
        <v>257</v>
      </c>
      <c r="AI2" s="644" t="s">
        <v>262</v>
      </c>
      <c r="AJ2" s="644"/>
      <c r="AK2" s="644"/>
      <c r="AL2" s="644"/>
      <c r="AM2" s="643"/>
      <c r="AN2" s="645" t="s">
        <v>263</v>
      </c>
      <c r="AO2" s="643"/>
      <c r="AP2" s="646" t="s">
        <v>88</v>
      </c>
      <c r="AR2" s="638" t="s">
        <v>256</v>
      </c>
      <c r="AS2" s="639" t="s">
        <v>257</v>
      </c>
      <c r="AT2" s="644" t="s">
        <v>264</v>
      </c>
      <c r="AU2" s="644"/>
      <c r="AV2" s="644"/>
      <c r="AW2" s="644"/>
      <c r="AY2" s="642" t="s">
        <v>265</v>
      </c>
      <c r="BA2" s="647" t="s">
        <v>266</v>
      </c>
      <c r="BB2" s="648" t="s">
        <v>267</v>
      </c>
    </row>
    <row r="3" customFormat="false" ht="30.65" hidden="false" customHeight="true" outlineLevel="0" collapsed="false">
      <c r="A3" s="638"/>
      <c r="B3" s="639"/>
      <c r="C3" s="649" t="s">
        <v>268</v>
      </c>
      <c r="D3" s="649"/>
      <c r="E3" s="649"/>
      <c r="F3" s="649"/>
      <c r="G3" s="649" t="s">
        <v>269</v>
      </c>
      <c r="H3" s="649"/>
      <c r="I3" s="649"/>
      <c r="J3" s="641"/>
      <c r="K3" s="641"/>
      <c r="L3" s="649" t="s">
        <v>270</v>
      </c>
      <c r="M3" s="649"/>
      <c r="N3" s="649"/>
      <c r="O3" s="649"/>
      <c r="P3" s="649"/>
      <c r="Q3" s="649"/>
      <c r="R3" s="649"/>
      <c r="S3" s="649"/>
      <c r="T3" s="649"/>
      <c r="U3" s="649"/>
      <c r="V3" s="649"/>
      <c r="W3" s="649"/>
      <c r="X3" s="649"/>
      <c r="Y3" s="649"/>
      <c r="Z3" s="649"/>
      <c r="AA3" s="649"/>
      <c r="AB3" s="649"/>
      <c r="AC3" s="649"/>
      <c r="AD3" s="649"/>
      <c r="AE3" s="642"/>
      <c r="AF3" s="643"/>
      <c r="AG3" s="638"/>
      <c r="AH3" s="639"/>
      <c r="AI3" s="644"/>
      <c r="AJ3" s="644"/>
      <c r="AK3" s="644"/>
      <c r="AL3" s="644"/>
      <c r="AM3" s="643"/>
      <c r="AN3" s="650"/>
      <c r="AO3" s="643"/>
      <c r="AP3" s="651" t="s">
        <v>271</v>
      </c>
      <c r="AR3" s="638"/>
      <c r="AS3" s="639"/>
      <c r="AT3" s="644"/>
      <c r="AU3" s="644"/>
      <c r="AV3" s="644"/>
      <c r="AW3" s="644"/>
      <c r="AY3" s="642"/>
      <c r="BA3" s="647"/>
      <c r="BB3" s="648"/>
    </row>
    <row r="4" customFormat="false" ht="48.65" hidden="false" customHeight="true" outlineLevel="0" collapsed="false">
      <c r="A4" s="638"/>
      <c r="B4" s="639"/>
      <c r="C4" s="652" t="s">
        <v>272</v>
      </c>
      <c r="D4" s="653" t="s">
        <v>273</v>
      </c>
      <c r="E4" s="653" t="s">
        <v>274</v>
      </c>
      <c r="F4" s="654" t="s">
        <v>275</v>
      </c>
      <c r="G4" s="652" t="s">
        <v>276</v>
      </c>
      <c r="H4" s="653" t="s">
        <v>277</v>
      </c>
      <c r="I4" s="654" t="s">
        <v>278</v>
      </c>
      <c r="J4" s="652" t="s">
        <v>279</v>
      </c>
      <c r="K4" s="654" t="s">
        <v>280</v>
      </c>
      <c r="L4" s="655" t="s">
        <v>88</v>
      </c>
      <c r="M4" s="656" t="s">
        <v>271</v>
      </c>
      <c r="N4" s="656" t="s">
        <v>281</v>
      </c>
      <c r="O4" s="656" t="s">
        <v>282</v>
      </c>
      <c r="P4" s="656" t="s">
        <v>283</v>
      </c>
      <c r="Q4" s="656" t="s">
        <v>284</v>
      </c>
      <c r="R4" s="656" t="s">
        <v>285</v>
      </c>
      <c r="S4" s="656" t="s">
        <v>286</v>
      </c>
      <c r="T4" s="656" t="s">
        <v>287</v>
      </c>
      <c r="U4" s="656" t="s">
        <v>288</v>
      </c>
      <c r="V4" s="656" t="s">
        <v>289</v>
      </c>
      <c r="W4" s="656" t="s">
        <v>290</v>
      </c>
      <c r="X4" s="656" t="s">
        <v>291</v>
      </c>
      <c r="Y4" s="656" t="s">
        <v>292</v>
      </c>
      <c r="Z4" s="656" t="s">
        <v>293</v>
      </c>
      <c r="AA4" s="656" t="s">
        <v>294</v>
      </c>
      <c r="AB4" s="656" t="s">
        <v>295</v>
      </c>
      <c r="AC4" s="657" t="s">
        <v>296</v>
      </c>
      <c r="AD4" s="658" t="s">
        <v>297</v>
      </c>
      <c r="AE4" s="642"/>
      <c r="AF4" s="643"/>
      <c r="AG4" s="638"/>
      <c r="AH4" s="639"/>
      <c r="AI4" s="659" t="s">
        <v>88</v>
      </c>
      <c r="AJ4" s="660" t="s">
        <v>271</v>
      </c>
      <c r="AK4" s="660" t="s">
        <v>281</v>
      </c>
      <c r="AL4" s="661" t="s">
        <v>282</v>
      </c>
      <c r="AM4" s="643"/>
      <c r="AN4" s="662"/>
      <c r="AO4" s="643"/>
      <c r="AP4" s="651" t="s">
        <v>281</v>
      </c>
      <c r="AR4" s="638"/>
      <c r="AS4" s="639"/>
      <c r="AT4" s="659" t="s">
        <v>88</v>
      </c>
      <c r="AU4" s="660" t="s">
        <v>271</v>
      </c>
      <c r="AV4" s="660" t="s">
        <v>281</v>
      </c>
      <c r="AW4" s="661" t="s">
        <v>282</v>
      </c>
      <c r="AY4" s="642"/>
      <c r="BA4" s="647"/>
      <c r="BB4" s="648"/>
    </row>
    <row r="5" customFormat="false" ht="13.5" hidden="false" customHeight="false" outlineLevel="0" collapsed="false">
      <c r="A5" s="663" t="s">
        <v>298</v>
      </c>
      <c r="B5" s="664" t="s">
        <v>299</v>
      </c>
      <c r="C5" s="665" t="n">
        <v>0.137</v>
      </c>
      <c r="D5" s="666" t="n">
        <v>0.1</v>
      </c>
      <c r="E5" s="666" t="n">
        <v>0.055</v>
      </c>
      <c r="F5" s="667" t="n">
        <v>0</v>
      </c>
      <c r="G5" s="665" t="n">
        <v>0.063</v>
      </c>
      <c r="H5" s="666" t="n">
        <v>0.042</v>
      </c>
      <c r="I5" s="667" t="n">
        <v>0</v>
      </c>
      <c r="J5" s="665" t="n">
        <v>0.024</v>
      </c>
      <c r="K5" s="667" t="n">
        <v>0</v>
      </c>
      <c r="L5" s="668" t="n">
        <v>0.245</v>
      </c>
      <c r="M5" s="669" t="n">
        <v>0.224</v>
      </c>
      <c r="N5" s="669" t="n">
        <v>0.182</v>
      </c>
      <c r="O5" s="669" t="n">
        <v>0.145</v>
      </c>
      <c r="P5" s="669" t="n">
        <v>0.221</v>
      </c>
      <c r="Q5" s="669" t="n">
        <v>0.208</v>
      </c>
      <c r="R5" s="669" t="n">
        <v>0.2</v>
      </c>
      <c r="S5" s="669" t="n">
        <v>0.187</v>
      </c>
      <c r="T5" s="669" t="n">
        <v>0.184</v>
      </c>
      <c r="U5" s="669" t="n">
        <v>0.163</v>
      </c>
      <c r="V5" s="669" t="n">
        <v>0.163</v>
      </c>
      <c r="W5" s="669" t="n">
        <v>0.158</v>
      </c>
      <c r="X5" s="669" t="n">
        <v>0.142</v>
      </c>
      <c r="Y5" s="669" t="n">
        <v>0.139</v>
      </c>
      <c r="Z5" s="669" t="n">
        <v>0.121</v>
      </c>
      <c r="AA5" s="669" t="n">
        <v>0.118</v>
      </c>
      <c r="AB5" s="669" t="n">
        <v>0.1</v>
      </c>
      <c r="AC5" s="670" t="n">
        <v>0.076</v>
      </c>
      <c r="AD5" s="671" t="n">
        <v>0</v>
      </c>
      <c r="AE5" s="672" t="n">
        <v>0.021</v>
      </c>
      <c r="AF5" s="643"/>
      <c r="AG5" s="663" t="s">
        <v>298</v>
      </c>
      <c r="AH5" s="673" t="s">
        <v>299</v>
      </c>
      <c r="AI5" s="674" t="n">
        <f aca="false">J5/L5</f>
        <v>0.0979591836734694</v>
      </c>
      <c r="AJ5" s="675" t="n">
        <f aca="false">J5/M5</f>
        <v>0.107142857142857</v>
      </c>
      <c r="AK5" s="675" t="n">
        <f aca="false">J5/N5</f>
        <v>0.131868131868132</v>
      </c>
      <c r="AL5" s="676" t="n">
        <f aca="false">J5/O5</f>
        <v>0.16551724137931</v>
      </c>
      <c r="AM5" s="643"/>
      <c r="AN5" s="677" t="s">
        <v>300</v>
      </c>
      <c r="AO5" s="643"/>
      <c r="AP5" s="651" t="s">
        <v>282</v>
      </c>
      <c r="AR5" s="663" t="s">
        <v>298</v>
      </c>
      <c r="AS5" s="673" t="s">
        <v>299</v>
      </c>
      <c r="AT5" s="678" t="n">
        <f aca="false">O5/L5</f>
        <v>0.591836734693878</v>
      </c>
      <c r="AU5" s="679" t="n">
        <f aca="false">O5/M5</f>
        <v>0.647321428571429</v>
      </c>
      <c r="AV5" s="679" t="n">
        <f aca="false">O5/N5</f>
        <v>0.796703296703297</v>
      </c>
      <c r="AW5" s="680" t="n">
        <f aca="false">O5/O5</f>
        <v>1</v>
      </c>
      <c r="AY5" s="681" t="s">
        <v>283</v>
      </c>
      <c r="BA5" s="682" t="s">
        <v>298</v>
      </c>
      <c r="BB5" s="683" t="s">
        <v>267</v>
      </c>
    </row>
    <row r="6" customFormat="false" ht="13.5" hidden="false" customHeight="false" outlineLevel="0" collapsed="false">
      <c r="A6" s="684" t="s">
        <v>301</v>
      </c>
      <c r="B6" s="685" t="s">
        <v>302</v>
      </c>
      <c r="C6" s="686" t="n">
        <v>0.137</v>
      </c>
      <c r="D6" s="687" t="n">
        <v>0.1</v>
      </c>
      <c r="E6" s="687" t="n">
        <v>0.055</v>
      </c>
      <c r="F6" s="688" t="n">
        <v>0</v>
      </c>
      <c r="G6" s="686" t="n">
        <v>0.063</v>
      </c>
      <c r="H6" s="687" t="n">
        <v>0.042</v>
      </c>
      <c r="I6" s="688" t="n">
        <v>0</v>
      </c>
      <c r="J6" s="686" t="n">
        <v>0.024</v>
      </c>
      <c r="K6" s="688" t="n">
        <v>0</v>
      </c>
      <c r="L6" s="689" t="n">
        <v>0.245</v>
      </c>
      <c r="M6" s="690" t="n">
        <v>0.224</v>
      </c>
      <c r="N6" s="690" t="n">
        <v>0.182</v>
      </c>
      <c r="O6" s="690" t="n">
        <v>0.145</v>
      </c>
      <c r="P6" s="690" t="n">
        <v>0.221</v>
      </c>
      <c r="Q6" s="690" t="n">
        <v>0.208</v>
      </c>
      <c r="R6" s="690" t="n">
        <v>0.2</v>
      </c>
      <c r="S6" s="690" t="n">
        <v>0.187</v>
      </c>
      <c r="T6" s="690" t="n">
        <v>0.184</v>
      </c>
      <c r="U6" s="690" t="n">
        <v>0.163</v>
      </c>
      <c r="V6" s="690" t="n">
        <v>0.163</v>
      </c>
      <c r="W6" s="690" t="n">
        <v>0.158</v>
      </c>
      <c r="X6" s="690" t="n">
        <v>0.142</v>
      </c>
      <c r="Y6" s="690" t="n">
        <v>0.139</v>
      </c>
      <c r="Z6" s="690" t="n">
        <v>0.121</v>
      </c>
      <c r="AA6" s="690" t="n">
        <v>0.118</v>
      </c>
      <c r="AB6" s="690" t="n">
        <v>0.1</v>
      </c>
      <c r="AC6" s="691" t="n">
        <v>0.076</v>
      </c>
      <c r="AD6" s="692" t="n">
        <v>0</v>
      </c>
      <c r="AE6" s="693" t="n">
        <v>0.021</v>
      </c>
      <c r="AF6" s="643"/>
      <c r="AG6" s="684" t="s">
        <v>301</v>
      </c>
      <c r="AH6" s="694" t="s">
        <v>302</v>
      </c>
      <c r="AI6" s="695" t="n">
        <f aca="false">J6/L6</f>
        <v>0.0979591836734694</v>
      </c>
      <c r="AJ6" s="696" t="n">
        <f aca="false">J6/M6</f>
        <v>0.107142857142857</v>
      </c>
      <c r="AK6" s="696" t="n">
        <f aca="false">J6/N6</f>
        <v>0.131868131868132</v>
      </c>
      <c r="AL6" s="697" t="n">
        <f aca="false">J6/O6</f>
        <v>0.16551724137931</v>
      </c>
      <c r="AM6" s="643"/>
      <c r="AN6" s="645" t="s">
        <v>303</v>
      </c>
      <c r="AO6" s="643"/>
      <c r="AP6" s="698" t="s">
        <v>304</v>
      </c>
      <c r="AR6" s="684" t="s">
        <v>301</v>
      </c>
      <c r="AS6" s="694" t="s">
        <v>302</v>
      </c>
      <c r="AT6" s="699" t="n">
        <f aca="false">O6/L6</f>
        <v>0.591836734693878</v>
      </c>
      <c r="AU6" s="700" t="n">
        <f aca="false">O6/M6</f>
        <v>0.647321428571429</v>
      </c>
      <c r="AV6" s="700" t="n">
        <f aca="false">O6/N6</f>
        <v>0.796703296703297</v>
      </c>
      <c r="AW6" s="701" t="n">
        <f aca="false">O6/O6</f>
        <v>1</v>
      </c>
      <c r="AY6" s="702" t="s">
        <v>285</v>
      </c>
      <c r="BA6" s="703" t="s">
        <v>301</v>
      </c>
      <c r="BB6" s="704" t="s">
        <v>267</v>
      </c>
    </row>
    <row r="7" customFormat="false" ht="13.5" hidden="false" customHeight="false" outlineLevel="0" collapsed="false">
      <c r="A7" s="684" t="s">
        <v>305</v>
      </c>
      <c r="B7" s="685" t="s">
        <v>306</v>
      </c>
      <c r="C7" s="686" t="n">
        <v>0.137</v>
      </c>
      <c r="D7" s="687" t="n">
        <v>0.1</v>
      </c>
      <c r="E7" s="687" t="n">
        <v>0.055</v>
      </c>
      <c r="F7" s="688" t="n">
        <v>0</v>
      </c>
      <c r="G7" s="686" t="n">
        <v>0.063</v>
      </c>
      <c r="H7" s="687" t="n">
        <v>0.042</v>
      </c>
      <c r="I7" s="688" t="n">
        <v>0</v>
      </c>
      <c r="J7" s="686" t="n">
        <v>0.024</v>
      </c>
      <c r="K7" s="688" t="n">
        <v>0</v>
      </c>
      <c r="L7" s="689" t="n">
        <v>0.245</v>
      </c>
      <c r="M7" s="690" t="n">
        <v>0.224</v>
      </c>
      <c r="N7" s="690" t="n">
        <v>0.182</v>
      </c>
      <c r="O7" s="690" t="n">
        <v>0.145</v>
      </c>
      <c r="P7" s="690" t="n">
        <v>0.221</v>
      </c>
      <c r="Q7" s="690" t="n">
        <v>0.208</v>
      </c>
      <c r="R7" s="690" t="n">
        <v>0.2</v>
      </c>
      <c r="S7" s="690" t="n">
        <v>0.187</v>
      </c>
      <c r="T7" s="690" t="n">
        <v>0.184</v>
      </c>
      <c r="U7" s="690" t="n">
        <v>0.163</v>
      </c>
      <c r="V7" s="690" t="n">
        <v>0.163</v>
      </c>
      <c r="W7" s="690" t="n">
        <v>0.158</v>
      </c>
      <c r="X7" s="690" t="n">
        <v>0.142</v>
      </c>
      <c r="Y7" s="690" t="n">
        <v>0.139</v>
      </c>
      <c r="Z7" s="690" t="n">
        <v>0.121</v>
      </c>
      <c r="AA7" s="690" t="n">
        <v>0.118</v>
      </c>
      <c r="AB7" s="690" t="n">
        <v>0.1</v>
      </c>
      <c r="AC7" s="691" t="n">
        <v>0.076</v>
      </c>
      <c r="AD7" s="692" t="n">
        <v>0</v>
      </c>
      <c r="AE7" s="693" t="n">
        <v>0.021</v>
      </c>
      <c r="AF7" s="643"/>
      <c r="AG7" s="684" t="s">
        <v>305</v>
      </c>
      <c r="AH7" s="694" t="s">
        <v>306</v>
      </c>
      <c r="AI7" s="695" t="n">
        <f aca="false">J7/L7</f>
        <v>0.0979591836734694</v>
      </c>
      <c r="AJ7" s="696" t="n">
        <f aca="false">J7/M7</f>
        <v>0.107142857142857</v>
      </c>
      <c r="AK7" s="696" t="n">
        <f aca="false">J7/N7</f>
        <v>0.131868131868132</v>
      </c>
      <c r="AL7" s="697" t="n">
        <f aca="false">J7/O7</f>
        <v>0.16551724137931</v>
      </c>
      <c r="AM7" s="643"/>
      <c r="AN7" s="650"/>
      <c r="AO7" s="643"/>
      <c r="AR7" s="684" t="s">
        <v>305</v>
      </c>
      <c r="AS7" s="694" t="s">
        <v>306</v>
      </c>
      <c r="AT7" s="699" t="n">
        <f aca="false">O7/L7</f>
        <v>0.591836734693878</v>
      </c>
      <c r="AU7" s="700" t="n">
        <f aca="false">O7/M7</f>
        <v>0.647321428571429</v>
      </c>
      <c r="AV7" s="700" t="n">
        <f aca="false">O7/N7</f>
        <v>0.796703296703297</v>
      </c>
      <c r="AW7" s="701" t="n">
        <f aca="false">O7/O7</f>
        <v>1</v>
      </c>
      <c r="AY7" s="702" t="s">
        <v>287</v>
      </c>
      <c r="BA7" s="684" t="s">
        <v>305</v>
      </c>
      <c r="BB7" s="704" t="s">
        <v>267</v>
      </c>
    </row>
    <row r="8" customFormat="false" ht="13" hidden="false" customHeight="false" outlineLevel="0" collapsed="false">
      <c r="A8" s="705" t="s">
        <v>307</v>
      </c>
      <c r="B8" s="685" t="s">
        <v>308</v>
      </c>
      <c r="C8" s="686" t="n">
        <v>0.058</v>
      </c>
      <c r="D8" s="687" t="n">
        <v>0.042</v>
      </c>
      <c r="E8" s="687" t="n">
        <v>0.023</v>
      </c>
      <c r="F8" s="688" t="n">
        <v>0</v>
      </c>
      <c r="G8" s="686" t="n">
        <v>0.021</v>
      </c>
      <c r="H8" s="687" t="n">
        <v>0.015</v>
      </c>
      <c r="I8" s="688" t="n">
        <v>0</v>
      </c>
      <c r="J8" s="686" t="n">
        <v>0.011</v>
      </c>
      <c r="K8" s="688" t="n">
        <v>0</v>
      </c>
      <c r="L8" s="689" t="n">
        <v>0.1</v>
      </c>
      <c r="M8" s="690" t="n">
        <v>0.094</v>
      </c>
      <c r="N8" s="690" t="n">
        <v>0.079</v>
      </c>
      <c r="O8" s="690" t="n">
        <v>0.063</v>
      </c>
      <c r="P8" s="690" t="n">
        <v>0.089</v>
      </c>
      <c r="Q8" s="690" t="n">
        <v>0.084</v>
      </c>
      <c r="R8" s="690" t="n">
        <v>0.083</v>
      </c>
      <c r="S8" s="690" t="n">
        <v>0.078</v>
      </c>
      <c r="T8" s="690" t="n">
        <v>0.073</v>
      </c>
      <c r="U8" s="690" t="n">
        <v>0.067</v>
      </c>
      <c r="V8" s="690" t="n">
        <v>0.065</v>
      </c>
      <c r="W8" s="690" t="n">
        <v>0.068</v>
      </c>
      <c r="X8" s="690" t="n">
        <v>0.059</v>
      </c>
      <c r="Y8" s="690" t="n">
        <v>0.054</v>
      </c>
      <c r="Z8" s="690" t="n">
        <v>0.052</v>
      </c>
      <c r="AA8" s="690" t="n">
        <v>0.048</v>
      </c>
      <c r="AB8" s="690" t="n">
        <v>0.044</v>
      </c>
      <c r="AC8" s="691" t="n">
        <v>0.033</v>
      </c>
      <c r="AD8" s="692" t="n">
        <v>0</v>
      </c>
      <c r="AE8" s="693" t="n">
        <v>0.01</v>
      </c>
      <c r="AF8" s="643"/>
      <c r="AG8" s="705" t="s">
        <v>307</v>
      </c>
      <c r="AH8" s="694" t="s">
        <v>308</v>
      </c>
      <c r="AI8" s="695" t="n">
        <f aca="false">J8/L8</f>
        <v>0.11</v>
      </c>
      <c r="AJ8" s="696" t="n">
        <f aca="false">J8/M8</f>
        <v>0.117021276595745</v>
      </c>
      <c r="AK8" s="696" t="n">
        <f aca="false">J8/N8</f>
        <v>0.139240506329114</v>
      </c>
      <c r="AL8" s="697" t="n">
        <f aca="false">J8/O8</f>
        <v>0.174603174603175</v>
      </c>
      <c r="AM8" s="643"/>
      <c r="AN8" s="643"/>
      <c r="AO8" s="643"/>
      <c r="AR8" s="705" t="s">
        <v>307</v>
      </c>
      <c r="AS8" s="694" t="s">
        <v>308</v>
      </c>
      <c r="AT8" s="699" t="n">
        <f aca="false">O8/L8</f>
        <v>0.63</v>
      </c>
      <c r="AU8" s="700" t="n">
        <f aca="false">O8/M8</f>
        <v>0.670212765957447</v>
      </c>
      <c r="AV8" s="700" t="n">
        <f aca="false">O8/N8</f>
        <v>0.79746835443038</v>
      </c>
      <c r="AW8" s="701" t="n">
        <f aca="false">O8/O8</f>
        <v>1</v>
      </c>
      <c r="AY8" s="702" t="s">
        <v>288</v>
      </c>
      <c r="BA8" s="703" t="s">
        <v>307</v>
      </c>
      <c r="BB8" s="704" t="s">
        <v>267</v>
      </c>
    </row>
    <row r="9" customFormat="false" ht="13" hidden="false" customHeight="false" outlineLevel="0" collapsed="false">
      <c r="A9" s="684" t="s">
        <v>309</v>
      </c>
      <c r="B9" s="685" t="s">
        <v>310</v>
      </c>
      <c r="C9" s="686" t="n">
        <v>0.058</v>
      </c>
      <c r="D9" s="687" t="n">
        <v>0.042</v>
      </c>
      <c r="E9" s="687" t="n">
        <v>0.023</v>
      </c>
      <c r="F9" s="688" t="n">
        <v>0</v>
      </c>
      <c r="G9" s="686" t="n">
        <v>0.021</v>
      </c>
      <c r="H9" s="687" t="n">
        <v>0.015</v>
      </c>
      <c r="I9" s="688" t="n">
        <v>0</v>
      </c>
      <c r="J9" s="686" t="n">
        <v>0.011</v>
      </c>
      <c r="K9" s="688" t="n">
        <v>0</v>
      </c>
      <c r="L9" s="689" t="n">
        <v>0.1</v>
      </c>
      <c r="M9" s="690" t="n">
        <v>0.094</v>
      </c>
      <c r="N9" s="690" t="n">
        <v>0.079</v>
      </c>
      <c r="O9" s="690" t="n">
        <v>0.063</v>
      </c>
      <c r="P9" s="690" t="n">
        <v>0.089</v>
      </c>
      <c r="Q9" s="690" t="n">
        <v>0.084</v>
      </c>
      <c r="R9" s="690" t="n">
        <v>0.083</v>
      </c>
      <c r="S9" s="690" t="n">
        <v>0.078</v>
      </c>
      <c r="T9" s="690" t="n">
        <v>0.073</v>
      </c>
      <c r="U9" s="690" t="n">
        <v>0.067</v>
      </c>
      <c r="V9" s="690" t="n">
        <v>0.065</v>
      </c>
      <c r="W9" s="690" t="n">
        <v>0.068</v>
      </c>
      <c r="X9" s="690" t="n">
        <v>0.059</v>
      </c>
      <c r="Y9" s="690" t="n">
        <v>0.054</v>
      </c>
      <c r="Z9" s="690" t="n">
        <v>0.052</v>
      </c>
      <c r="AA9" s="690" t="n">
        <v>0.048</v>
      </c>
      <c r="AB9" s="690" t="n">
        <v>0.044</v>
      </c>
      <c r="AC9" s="691" t="n">
        <v>0.033</v>
      </c>
      <c r="AD9" s="692" t="n">
        <v>0</v>
      </c>
      <c r="AE9" s="693" t="n">
        <v>0.01</v>
      </c>
      <c r="AF9" s="643"/>
      <c r="AG9" s="684" t="s">
        <v>309</v>
      </c>
      <c r="AH9" s="694" t="s">
        <v>310</v>
      </c>
      <c r="AI9" s="695" t="n">
        <f aca="false">J9/L9</f>
        <v>0.11</v>
      </c>
      <c r="AJ9" s="696" t="n">
        <f aca="false">J9/M9</f>
        <v>0.117021276595745</v>
      </c>
      <c r="AK9" s="696" t="n">
        <f aca="false">J9/N9</f>
        <v>0.139240506329114</v>
      </c>
      <c r="AL9" s="697" t="n">
        <f aca="false">J9/O9</f>
        <v>0.174603174603175</v>
      </c>
      <c r="AM9" s="643"/>
      <c r="AN9" s="643"/>
      <c r="AO9" s="643"/>
      <c r="AR9" s="684" t="s">
        <v>309</v>
      </c>
      <c r="AS9" s="694" t="s">
        <v>310</v>
      </c>
      <c r="AT9" s="699" t="n">
        <f aca="false">O9/L9</f>
        <v>0.63</v>
      </c>
      <c r="AU9" s="700" t="n">
        <f aca="false">O9/M9</f>
        <v>0.670212765957447</v>
      </c>
      <c r="AV9" s="700" t="n">
        <f aca="false">O9/N9</f>
        <v>0.79746835443038</v>
      </c>
      <c r="AW9" s="701" t="n">
        <f aca="false">O9/O9</f>
        <v>1</v>
      </c>
      <c r="AY9" s="702" t="s">
        <v>290</v>
      </c>
      <c r="BA9" s="703" t="s">
        <v>309</v>
      </c>
      <c r="BB9" s="704" t="s">
        <v>311</v>
      </c>
    </row>
    <row r="10" customFormat="false" ht="13" hidden="false" customHeight="false" outlineLevel="0" collapsed="false">
      <c r="A10" s="684" t="s">
        <v>312</v>
      </c>
      <c r="B10" s="685" t="s">
        <v>313</v>
      </c>
      <c r="C10" s="686" t="n">
        <v>0.059</v>
      </c>
      <c r="D10" s="687" t="n">
        <v>0.043</v>
      </c>
      <c r="E10" s="687" t="n">
        <v>0.023</v>
      </c>
      <c r="F10" s="688" t="n">
        <v>0</v>
      </c>
      <c r="G10" s="686" t="n">
        <v>0.012</v>
      </c>
      <c r="H10" s="687" t="n">
        <v>0.01</v>
      </c>
      <c r="I10" s="688" t="n">
        <v>0</v>
      </c>
      <c r="J10" s="686" t="n">
        <v>0.011</v>
      </c>
      <c r="K10" s="688" t="n">
        <v>0</v>
      </c>
      <c r="L10" s="689" t="n">
        <v>0.092</v>
      </c>
      <c r="M10" s="690" t="n">
        <v>0.09</v>
      </c>
      <c r="N10" s="690" t="n">
        <v>0.08</v>
      </c>
      <c r="O10" s="690" t="n">
        <v>0.064</v>
      </c>
      <c r="P10" s="690" t="n">
        <v>0.081</v>
      </c>
      <c r="Q10" s="690" t="n">
        <v>0.076</v>
      </c>
      <c r="R10" s="690" t="n">
        <v>0.079</v>
      </c>
      <c r="S10" s="690" t="n">
        <v>0.074</v>
      </c>
      <c r="T10" s="690" t="n">
        <v>0.065</v>
      </c>
      <c r="U10" s="690" t="n">
        <v>0.063</v>
      </c>
      <c r="V10" s="690" t="n">
        <v>0.056</v>
      </c>
      <c r="W10" s="690" t="n">
        <v>0.069</v>
      </c>
      <c r="X10" s="690" t="n">
        <v>0.054</v>
      </c>
      <c r="Y10" s="690" t="n">
        <v>0.045</v>
      </c>
      <c r="Z10" s="690" t="n">
        <v>0.053</v>
      </c>
      <c r="AA10" s="690" t="n">
        <v>0.043</v>
      </c>
      <c r="AB10" s="690" t="n">
        <v>0.044</v>
      </c>
      <c r="AC10" s="691" t="n">
        <v>0.033</v>
      </c>
      <c r="AD10" s="692" t="n">
        <v>0</v>
      </c>
      <c r="AE10" s="693" t="n">
        <v>0.01</v>
      </c>
      <c r="AF10" s="643"/>
      <c r="AG10" s="684" t="s">
        <v>312</v>
      </c>
      <c r="AH10" s="694" t="s">
        <v>313</v>
      </c>
      <c r="AI10" s="695" t="n">
        <f aca="false">J10/L10</f>
        <v>0.119565217391304</v>
      </c>
      <c r="AJ10" s="696" t="n">
        <f aca="false">J10/M10</f>
        <v>0.122222222222222</v>
      </c>
      <c r="AK10" s="696" t="n">
        <f aca="false">J10/N10</f>
        <v>0.1375</v>
      </c>
      <c r="AL10" s="697" t="n">
        <f aca="false">J10/O10</f>
        <v>0.171875</v>
      </c>
      <c r="AM10" s="643"/>
      <c r="AN10" s="643"/>
      <c r="AO10" s="643"/>
      <c r="AR10" s="684" t="s">
        <v>312</v>
      </c>
      <c r="AS10" s="694" t="s">
        <v>313</v>
      </c>
      <c r="AT10" s="699" t="n">
        <f aca="false">O10/L10</f>
        <v>0.695652173913043</v>
      </c>
      <c r="AU10" s="700" t="n">
        <f aca="false">O10/M10</f>
        <v>0.711111111111111</v>
      </c>
      <c r="AV10" s="700" t="n">
        <f aca="false">O10/N10</f>
        <v>0.8</v>
      </c>
      <c r="AW10" s="701" t="n">
        <f aca="false">O10/O10</f>
        <v>1</v>
      </c>
      <c r="AY10" s="702" t="s">
        <v>292</v>
      </c>
      <c r="BA10" s="703" t="s">
        <v>312</v>
      </c>
      <c r="BB10" s="704" t="s">
        <v>267</v>
      </c>
    </row>
    <row r="11" customFormat="false" ht="13" hidden="false" customHeight="false" outlineLevel="0" collapsed="false">
      <c r="A11" s="684" t="s">
        <v>314</v>
      </c>
      <c r="B11" s="685" t="s">
        <v>315</v>
      </c>
      <c r="C11" s="686" t="n">
        <v>0.059</v>
      </c>
      <c r="D11" s="687" t="n">
        <v>0.043</v>
      </c>
      <c r="E11" s="687" t="n">
        <v>0.023</v>
      </c>
      <c r="F11" s="688" t="n">
        <v>0</v>
      </c>
      <c r="G11" s="686" t="n">
        <v>0.012</v>
      </c>
      <c r="H11" s="687" t="n">
        <v>0.01</v>
      </c>
      <c r="I11" s="688" t="n">
        <v>0</v>
      </c>
      <c r="J11" s="686" t="n">
        <v>0.011</v>
      </c>
      <c r="K11" s="688" t="n">
        <v>0</v>
      </c>
      <c r="L11" s="689" t="n">
        <v>0.092</v>
      </c>
      <c r="M11" s="690" t="n">
        <v>0.09</v>
      </c>
      <c r="N11" s="690" t="n">
        <v>0.08</v>
      </c>
      <c r="O11" s="690" t="n">
        <v>0.064</v>
      </c>
      <c r="P11" s="690" t="n">
        <v>0.081</v>
      </c>
      <c r="Q11" s="690" t="n">
        <v>0.076</v>
      </c>
      <c r="R11" s="690" t="n">
        <v>0.079</v>
      </c>
      <c r="S11" s="690" t="n">
        <v>0.074</v>
      </c>
      <c r="T11" s="690" t="n">
        <v>0.065</v>
      </c>
      <c r="U11" s="690" t="n">
        <v>0.063</v>
      </c>
      <c r="V11" s="690" t="n">
        <v>0.056</v>
      </c>
      <c r="W11" s="690" t="n">
        <v>0.069</v>
      </c>
      <c r="X11" s="690" t="n">
        <v>0.054</v>
      </c>
      <c r="Y11" s="690" t="n">
        <v>0.045</v>
      </c>
      <c r="Z11" s="690" t="n">
        <v>0.053</v>
      </c>
      <c r="AA11" s="690" t="n">
        <v>0.043</v>
      </c>
      <c r="AB11" s="690" t="n">
        <v>0.044</v>
      </c>
      <c r="AC11" s="691" t="n">
        <v>0.033</v>
      </c>
      <c r="AD11" s="692" t="n">
        <v>0</v>
      </c>
      <c r="AE11" s="693" t="n">
        <v>0.01</v>
      </c>
      <c r="AF11" s="643"/>
      <c r="AG11" s="684" t="s">
        <v>314</v>
      </c>
      <c r="AH11" s="694" t="s">
        <v>315</v>
      </c>
      <c r="AI11" s="695" t="n">
        <f aca="false">J11/L11</f>
        <v>0.119565217391304</v>
      </c>
      <c r="AJ11" s="696" t="n">
        <f aca="false">J11/M11</f>
        <v>0.122222222222222</v>
      </c>
      <c r="AK11" s="696" t="n">
        <f aca="false">J11/N11</f>
        <v>0.1375</v>
      </c>
      <c r="AL11" s="697" t="n">
        <f aca="false">J11/O11</f>
        <v>0.171875</v>
      </c>
      <c r="AM11" s="643"/>
      <c r="AN11" s="643"/>
      <c r="AO11" s="643"/>
      <c r="AR11" s="684" t="s">
        <v>314</v>
      </c>
      <c r="AS11" s="694" t="s">
        <v>315</v>
      </c>
      <c r="AT11" s="699" t="n">
        <f aca="false">O11/L11</f>
        <v>0.695652173913043</v>
      </c>
      <c r="AU11" s="700" t="n">
        <f aca="false">O11/M11</f>
        <v>0.711111111111111</v>
      </c>
      <c r="AV11" s="700" t="n">
        <f aca="false">O11/N11</f>
        <v>0.8</v>
      </c>
      <c r="AW11" s="701" t="n">
        <f aca="false">O11/O11</f>
        <v>1</v>
      </c>
      <c r="AY11" s="702" t="s">
        <v>293</v>
      </c>
      <c r="BA11" s="703" t="s">
        <v>314</v>
      </c>
      <c r="BB11" s="704" t="s">
        <v>267</v>
      </c>
    </row>
    <row r="12" customFormat="false" ht="13" hidden="false" customHeight="false" outlineLevel="0" collapsed="false">
      <c r="A12" s="684" t="s">
        <v>316</v>
      </c>
      <c r="B12" s="685" t="s">
        <v>317</v>
      </c>
      <c r="C12" s="686" t="n">
        <v>0.047</v>
      </c>
      <c r="D12" s="687" t="n">
        <v>0.034</v>
      </c>
      <c r="E12" s="687" t="n">
        <v>0.019</v>
      </c>
      <c r="F12" s="688" t="n">
        <v>0</v>
      </c>
      <c r="G12" s="686" t="n">
        <v>0.02</v>
      </c>
      <c r="H12" s="687" t="n">
        <v>0.017</v>
      </c>
      <c r="I12" s="688" t="n">
        <v>0</v>
      </c>
      <c r="J12" s="686" t="n">
        <v>0.01</v>
      </c>
      <c r="K12" s="688" t="n">
        <v>0</v>
      </c>
      <c r="L12" s="689" t="n">
        <v>0.086</v>
      </c>
      <c r="M12" s="690" t="n">
        <v>0.083</v>
      </c>
      <c r="N12" s="690" t="n">
        <v>0.066</v>
      </c>
      <c r="O12" s="690" t="n">
        <v>0.053</v>
      </c>
      <c r="P12" s="690" t="n">
        <v>0.076</v>
      </c>
      <c r="Q12" s="690" t="n">
        <v>0.073</v>
      </c>
      <c r="R12" s="690" t="n">
        <v>0.073</v>
      </c>
      <c r="S12" s="690" t="n">
        <v>0.07</v>
      </c>
      <c r="T12" s="690" t="n">
        <v>0.063</v>
      </c>
      <c r="U12" s="690" t="n">
        <v>0.06</v>
      </c>
      <c r="V12" s="690" t="n">
        <v>0.058</v>
      </c>
      <c r="W12" s="690" t="n">
        <v>0.056</v>
      </c>
      <c r="X12" s="690" t="n">
        <v>0.055</v>
      </c>
      <c r="Y12" s="690" t="n">
        <v>0.048</v>
      </c>
      <c r="Z12" s="690" t="n">
        <v>0.043</v>
      </c>
      <c r="AA12" s="690" t="n">
        <v>0.045</v>
      </c>
      <c r="AB12" s="690" t="n">
        <v>0.038</v>
      </c>
      <c r="AC12" s="691" t="n">
        <v>0.028</v>
      </c>
      <c r="AD12" s="692" t="n">
        <v>0</v>
      </c>
      <c r="AE12" s="693" t="n">
        <v>0.009</v>
      </c>
      <c r="AF12" s="643"/>
      <c r="AG12" s="684" t="s">
        <v>316</v>
      </c>
      <c r="AH12" s="694" t="s">
        <v>317</v>
      </c>
      <c r="AI12" s="695" t="n">
        <f aca="false">J12/L12</f>
        <v>0.116279069767442</v>
      </c>
      <c r="AJ12" s="696" t="n">
        <f aca="false">J12/M12</f>
        <v>0.120481927710843</v>
      </c>
      <c r="AK12" s="696" t="n">
        <f aca="false">J12/N12</f>
        <v>0.151515151515152</v>
      </c>
      <c r="AL12" s="697" t="n">
        <f aca="false">J12/O12</f>
        <v>0.188679245283019</v>
      </c>
      <c r="AM12" s="643"/>
      <c r="AN12" s="643"/>
      <c r="AO12" s="643"/>
      <c r="AR12" s="684" t="s">
        <v>316</v>
      </c>
      <c r="AS12" s="694" t="s">
        <v>317</v>
      </c>
      <c r="AT12" s="699" t="n">
        <f aca="false">O12/L12</f>
        <v>0.616279069767442</v>
      </c>
      <c r="AU12" s="700" t="n">
        <f aca="false">O12/M12</f>
        <v>0.63855421686747</v>
      </c>
      <c r="AV12" s="700" t="n">
        <f aca="false">O12/N12</f>
        <v>0.803030303030303</v>
      </c>
      <c r="AW12" s="701" t="n">
        <f aca="false">O12/O12</f>
        <v>1</v>
      </c>
      <c r="AY12" s="702" t="s">
        <v>294</v>
      </c>
      <c r="BA12" s="703" t="s">
        <v>316</v>
      </c>
      <c r="BB12" s="704" t="s">
        <v>267</v>
      </c>
    </row>
    <row r="13" customFormat="false" ht="13.5" hidden="false" customHeight="false" outlineLevel="0" collapsed="false">
      <c r="A13" s="684" t="s">
        <v>318</v>
      </c>
      <c r="B13" s="685" t="s">
        <v>319</v>
      </c>
      <c r="C13" s="686" t="n">
        <v>0.047</v>
      </c>
      <c r="D13" s="687" t="n">
        <v>0.034</v>
      </c>
      <c r="E13" s="687" t="n">
        <v>0.019</v>
      </c>
      <c r="F13" s="688" t="n">
        <v>0</v>
      </c>
      <c r="G13" s="686" t="n">
        <v>0.02</v>
      </c>
      <c r="H13" s="687" t="n">
        <v>0.017</v>
      </c>
      <c r="I13" s="688" t="n">
        <v>0</v>
      </c>
      <c r="J13" s="686" t="n">
        <v>0.01</v>
      </c>
      <c r="K13" s="688" t="n">
        <v>0</v>
      </c>
      <c r="L13" s="689" t="n">
        <v>0.086</v>
      </c>
      <c r="M13" s="690" t="n">
        <v>0.083</v>
      </c>
      <c r="N13" s="690" t="n">
        <v>0.066</v>
      </c>
      <c r="O13" s="690" t="n">
        <v>0.053</v>
      </c>
      <c r="P13" s="690" t="n">
        <v>0.076</v>
      </c>
      <c r="Q13" s="690" t="n">
        <v>0.073</v>
      </c>
      <c r="R13" s="690" t="n">
        <v>0.073</v>
      </c>
      <c r="S13" s="690" t="n">
        <v>0.07</v>
      </c>
      <c r="T13" s="690" t="n">
        <v>0.063</v>
      </c>
      <c r="U13" s="690" t="n">
        <v>0.06</v>
      </c>
      <c r="V13" s="690" t="n">
        <v>0.058</v>
      </c>
      <c r="W13" s="690" t="n">
        <v>0.056</v>
      </c>
      <c r="X13" s="690" t="n">
        <v>0.055</v>
      </c>
      <c r="Y13" s="690" t="n">
        <v>0.048</v>
      </c>
      <c r="Z13" s="690" t="n">
        <v>0.043</v>
      </c>
      <c r="AA13" s="690" t="n">
        <v>0.045</v>
      </c>
      <c r="AB13" s="690" t="n">
        <v>0.038</v>
      </c>
      <c r="AC13" s="691" t="n">
        <v>0.028</v>
      </c>
      <c r="AD13" s="692" t="n">
        <v>0</v>
      </c>
      <c r="AE13" s="693" t="n">
        <v>0.009</v>
      </c>
      <c r="AF13" s="643"/>
      <c r="AG13" s="684" t="s">
        <v>318</v>
      </c>
      <c r="AH13" s="694" t="s">
        <v>319</v>
      </c>
      <c r="AI13" s="695" t="n">
        <f aca="false">J13/L13</f>
        <v>0.116279069767442</v>
      </c>
      <c r="AJ13" s="696" t="n">
        <f aca="false">J13/M13</f>
        <v>0.120481927710843</v>
      </c>
      <c r="AK13" s="696" t="n">
        <f aca="false">J13/N13</f>
        <v>0.151515151515152</v>
      </c>
      <c r="AL13" s="697" t="n">
        <f aca="false">J13/O13</f>
        <v>0.188679245283019</v>
      </c>
      <c r="AM13" s="643"/>
      <c r="AN13" s="643"/>
      <c r="AO13" s="643"/>
      <c r="AR13" s="684" t="s">
        <v>318</v>
      </c>
      <c r="AS13" s="694" t="s">
        <v>319</v>
      </c>
      <c r="AT13" s="699" t="n">
        <f aca="false">O13/L13</f>
        <v>0.616279069767442</v>
      </c>
      <c r="AU13" s="700" t="n">
        <f aca="false">O13/M13</f>
        <v>0.63855421686747</v>
      </c>
      <c r="AV13" s="700" t="n">
        <f aca="false">O13/N13</f>
        <v>0.803030303030303</v>
      </c>
      <c r="AW13" s="701" t="n">
        <f aca="false">O13/O13</f>
        <v>1</v>
      </c>
      <c r="AY13" s="706" t="s">
        <v>296</v>
      </c>
      <c r="BA13" s="703" t="s">
        <v>318</v>
      </c>
      <c r="BB13" s="704" t="s">
        <v>311</v>
      </c>
    </row>
    <row r="14" customFormat="false" ht="13" hidden="false" customHeight="false" outlineLevel="0" collapsed="false">
      <c r="A14" s="684" t="s">
        <v>320</v>
      </c>
      <c r="B14" s="685" t="s">
        <v>321</v>
      </c>
      <c r="C14" s="686" t="n">
        <v>0.082</v>
      </c>
      <c r="D14" s="687" t="n">
        <v>0.06</v>
      </c>
      <c r="E14" s="687" t="n">
        <v>0.033</v>
      </c>
      <c r="F14" s="688" t="n">
        <v>0</v>
      </c>
      <c r="G14" s="686" t="n">
        <v>0.018</v>
      </c>
      <c r="H14" s="687" t="n">
        <v>0.012</v>
      </c>
      <c r="I14" s="688" t="n">
        <v>0</v>
      </c>
      <c r="J14" s="686" t="n">
        <v>0.015</v>
      </c>
      <c r="K14" s="688" t="n">
        <v>0</v>
      </c>
      <c r="L14" s="689" t="n">
        <v>0.128</v>
      </c>
      <c r="M14" s="690" t="n">
        <v>0.122</v>
      </c>
      <c r="N14" s="690" t="n">
        <v>0.11</v>
      </c>
      <c r="O14" s="690" t="n">
        <v>0.088</v>
      </c>
      <c r="P14" s="690" t="n">
        <v>0.113</v>
      </c>
      <c r="Q14" s="690" t="n">
        <v>0.106</v>
      </c>
      <c r="R14" s="690" t="n">
        <v>0.107</v>
      </c>
      <c r="S14" s="690" t="n">
        <v>0.1</v>
      </c>
      <c r="T14" s="690" t="n">
        <v>0.091</v>
      </c>
      <c r="U14" s="690" t="n">
        <v>0.085</v>
      </c>
      <c r="V14" s="690" t="n">
        <v>0.079</v>
      </c>
      <c r="W14" s="690" t="n">
        <v>0.095</v>
      </c>
      <c r="X14" s="690" t="n">
        <v>0.073</v>
      </c>
      <c r="Y14" s="690" t="n">
        <v>0.064</v>
      </c>
      <c r="Z14" s="690" t="n">
        <v>0.073</v>
      </c>
      <c r="AA14" s="690" t="n">
        <v>0.058</v>
      </c>
      <c r="AB14" s="690" t="n">
        <v>0.061</v>
      </c>
      <c r="AC14" s="691" t="n">
        <v>0.046</v>
      </c>
      <c r="AD14" s="692" t="n">
        <v>0</v>
      </c>
      <c r="AE14" s="693" t="n">
        <v>0.013</v>
      </c>
      <c r="AF14" s="643"/>
      <c r="AG14" s="684" t="s">
        <v>320</v>
      </c>
      <c r="AH14" s="694" t="s">
        <v>321</v>
      </c>
      <c r="AI14" s="695" t="n">
        <f aca="false">J14/L14</f>
        <v>0.1171875</v>
      </c>
      <c r="AJ14" s="696" t="n">
        <f aca="false">J14/M14</f>
        <v>0.122950819672131</v>
      </c>
      <c r="AK14" s="696" t="n">
        <f aca="false">J14/N14</f>
        <v>0.136363636363636</v>
      </c>
      <c r="AL14" s="697" t="n">
        <f aca="false">J14/O14</f>
        <v>0.170454545454545</v>
      </c>
      <c r="AM14" s="643"/>
      <c r="AN14" s="643"/>
      <c r="AO14" s="643"/>
      <c r="AR14" s="684" t="s">
        <v>320</v>
      </c>
      <c r="AS14" s="694" t="s">
        <v>321</v>
      </c>
      <c r="AT14" s="699" t="n">
        <f aca="false">O14/L14</f>
        <v>0.6875</v>
      </c>
      <c r="AU14" s="700" t="n">
        <f aca="false">O14/M14</f>
        <v>0.721311475409836</v>
      </c>
      <c r="AV14" s="700" t="n">
        <f aca="false">O14/N14</f>
        <v>0.8</v>
      </c>
      <c r="AW14" s="701" t="n">
        <f aca="false">O14/O14</f>
        <v>1</v>
      </c>
      <c r="BA14" s="703" t="s">
        <v>320</v>
      </c>
      <c r="BB14" s="704" t="s">
        <v>267</v>
      </c>
    </row>
    <row r="15" customFormat="false" ht="13" hidden="false" customHeight="false" outlineLevel="0" collapsed="false">
      <c r="A15" s="684" t="s">
        <v>322</v>
      </c>
      <c r="B15" s="685" t="s">
        <v>323</v>
      </c>
      <c r="C15" s="686" t="n">
        <v>0.082</v>
      </c>
      <c r="D15" s="687" t="n">
        <v>0.06</v>
      </c>
      <c r="E15" s="687" t="n">
        <v>0.033</v>
      </c>
      <c r="F15" s="688" t="n">
        <v>0</v>
      </c>
      <c r="G15" s="686" t="n">
        <v>0.018</v>
      </c>
      <c r="H15" s="687" t="n">
        <v>0.012</v>
      </c>
      <c r="I15" s="688" t="n">
        <v>0</v>
      </c>
      <c r="J15" s="686" t="n">
        <v>0.015</v>
      </c>
      <c r="K15" s="688" t="n">
        <v>0</v>
      </c>
      <c r="L15" s="689" t="n">
        <v>0.128</v>
      </c>
      <c r="M15" s="690" t="n">
        <v>0.122</v>
      </c>
      <c r="N15" s="690" t="n">
        <v>0.11</v>
      </c>
      <c r="O15" s="690" t="n">
        <v>0.088</v>
      </c>
      <c r="P15" s="690" t="n">
        <v>0.113</v>
      </c>
      <c r="Q15" s="690" t="n">
        <v>0.106</v>
      </c>
      <c r="R15" s="690" t="n">
        <v>0.107</v>
      </c>
      <c r="S15" s="690" t="n">
        <v>0.1</v>
      </c>
      <c r="T15" s="690" t="n">
        <v>0.091</v>
      </c>
      <c r="U15" s="690" t="n">
        <v>0.085</v>
      </c>
      <c r="V15" s="690" t="n">
        <v>0.079</v>
      </c>
      <c r="W15" s="690" t="n">
        <v>0.095</v>
      </c>
      <c r="X15" s="690" t="n">
        <v>0.073</v>
      </c>
      <c r="Y15" s="690" t="n">
        <v>0.064</v>
      </c>
      <c r="Z15" s="690" t="n">
        <v>0.073</v>
      </c>
      <c r="AA15" s="690" t="n">
        <v>0.058</v>
      </c>
      <c r="AB15" s="690" t="n">
        <v>0.061</v>
      </c>
      <c r="AC15" s="691" t="n">
        <v>0.046</v>
      </c>
      <c r="AD15" s="692" t="n">
        <v>0</v>
      </c>
      <c r="AE15" s="693" t="n">
        <v>0.013</v>
      </c>
      <c r="AF15" s="643"/>
      <c r="AG15" s="684" t="s">
        <v>322</v>
      </c>
      <c r="AH15" s="694" t="s">
        <v>323</v>
      </c>
      <c r="AI15" s="695" t="n">
        <f aca="false">J15/L15</f>
        <v>0.1171875</v>
      </c>
      <c r="AJ15" s="696" t="n">
        <f aca="false">J15/M15</f>
        <v>0.122950819672131</v>
      </c>
      <c r="AK15" s="696" t="n">
        <f aca="false">J15/N15</f>
        <v>0.136363636363636</v>
      </c>
      <c r="AL15" s="697" t="n">
        <f aca="false">J15/O15</f>
        <v>0.170454545454545</v>
      </c>
      <c r="AM15" s="643"/>
      <c r="AN15" s="643"/>
      <c r="AO15" s="643"/>
      <c r="AR15" s="684" t="s">
        <v>322</v>
      </c>
      <c r="AS15" s="694" t="s">
        <v>323</v>
      </c>
      <c r="AT15" s="699" t="n">
        <f aca="false">O15/L15</f>
        <v>0.6875</v>
      </c>
      <c r="AU15" s="700" t="n">
        <f aca="false">O15/M15</f>
        <v>0.721311475409836</v>
      </c>
      <c r="AV15" s="700" t="n">
        <f aca="false">O15/N15</f>
        <v>0.8</v>
      </c>
      <c r="AW15" s="701" t="n">
        <f aca="false">O15/O15</f>
        <v>1</v>
      </c>
      <c r="BA15" s="703" t="s">
        <v>322</v>
      </c>
      <c r="BB15" s="704" t="s">
        <v>311</v>
      </c>
    </row>
    <row r="16" customFormat="false" ht="13" hidden="false" customHeight="false" outlineLevel="0" collapsed="false">
      <c r="A16" s="684" t="s">
        <v>324</v>
      </c>
      <c r="B16" s="685" t="s">
        <v>325</v>
      </c>
      <c r="C16" s="686" t="n">
        <v>0.082</v>
      </c>
      <c r="D16" s="687" t="n">
        <v>0.06</v>
      </c>
      <c r="E16" s="687" t="n">
        <v>0.033</v>
      </c>
      <c r="F16" s="688" t="n">
        <v>0</v>
      </c>
      <c r="G16" s="686" t="n">
        <v>0.018</v>
      </c>
      <c r="H16" s="687" t="n">
        <v>0.012</v>
      </c>
      <c r="I16" s="688" t="n">
        <v>0</v>
      </c>
      <c r="J16" s="686" t="n">
        <v>0.015</v>
      </c>
      <c r="K16" s="688" t="n">
        <v>0</v>
      </c>
      <c r="L16" s="689" t="n">
        <v>0.128</v>
      </c>
      <c r="M16" s="690" t="n">
        <v>0.122</v>
      </c>
      <c r="N16" s="690" t="n">
        <v>0.11</v>
      </c>
      <c r="O16" s="690" t="n">
        <v>0.088</v>
      </c>
      <c r="P16" s="690" t="n">
        <v>0.113</v>
      </c>
      <c r="Q16" s="690" t="n">
        <v>0.106</v>
      </c>
      <c r="R16" s="690" t="n">
        <v>0.107</v>
      </c>
      <c r="S16" s="690" t="n">
        <v>0.1</v>
      </c>
      <c r="T16" s="690" t="n">
        <v>0.091</v>
      </c>
      <c r="U16" s="690" t="n">
        <v>0.085</v>
      </c>
      <c r="V16" s="690" t="n">
        <v>0.079</v>
      </c>
      <c r="W16" s="690" t="n">
        <v>0.095</v>
      </c>
      <c r="X16" s="690" t="n">
        <v>0.073</v>
      </c>
      <c r="Y16" s="690" t="n">
        <v>0.064</v>
      </c>
      <c r="Z16" s="690" t="n">
        <v>0.073</v>
      </c>
      <c r="AA16" s="690" t="n">
        <v>0.058</v>
      </c>
      <c r="AB16" s="690" t="n">
        <v>0.061</v>
      </c>
      <c r="AC16" s="691" t="n">
        <v>0.046</v>
      </c>
      <c r="AD16" s="692" t="n">
        <v>0</v>
      </c>
      <c r="AE16" s="693" t="n">
        <v>0.013</v>
      </c>
      <c r="AF16" s="643"/>
      <c r="AG16" s="684" t="s">
        <v>324</v>
      </c>
      <c r="AH16" s="694" t="s">
        <v>325</v>
      </c>
      <c r="AI16" s="695" t="n">
        <f aca="false">J16/L16</f>
        <v>0.1171875</v>
      </c>
      <c r="AJ16" s="696" t="n">
        <f aca="false">J16/M16</f>
        <v>0.122950819672131</v>
      </c>
      <c r="AK16" s="696" t="n">
        <f aca="false">J16/N16</f>
        <v>0.136363636363636</v>
      </c>
      <c r="AL16" s="697" t="n">
        <f aca="false">J16/O16</f>
        <v>0.170454545454545</v>
      </c>
      <c r="AM16" s="643"/>
      <c r="AN16" s="643"/>
      <c r="AO16" s="643"/>
      <c r="AR16" s="684" t="s">
        <v>324</v>
      </c>
      <c r="AS16" s="694" t="s">
        <v>325</v>
      </c>
      <c r="AT16" s="699" t="n">
        <f aca="false">O16/L16</f>
        <v>0.6875</v>
      </c>
      <c r="AU16" s="700" t="n">
        <f aca="false">O16/M16</f>
        <v>0.721311475409836</v>
      </c>
      <c r="AV16" s="700" t="n">
        <f aca="false">O16/N16</f>
        <v>0.8</v>
      </c>
      <c r="AW16" s="701" t="n">
        <f aca="false">O16/O16</f>
        <v>1</v>
      </c>
      <c r="BA16" s="703" t="s">
        <v>324</v>
      </c>
      <c r="BB16" s="704" t="s">
        <v>311</v>
      </c>
    </row>
    <row r="17" customFormat="false" ht="13" hidden="false" customHeight="false" outlineLevel="0" collapsed="false">
      <c r="A17" s="684" t="s">
        <v>326</v>
      </c>
      <c r="B17" s="685" t="s">
        <v>327</v>
      </c>
      <c r="C17" s="686" t="n">
        <v>0.082</v>
      </c>
      <c r="D17" s="687" t="n">
        <v>0.06</v>
      </c>
      <c r="E17" s="687" t="n">
        <v>0.033</v>
      </c>
      <c r="F17" s="688" t="n">
        <v>0</v>
      </c>
      <c r="G17" s="686" t="n">
        <v>0.018</v>
      </c>
      <c r="H17" s="687" t="n">
        <v>0.012</v>
      </c>
      <c r="I17" s="688" t="n">
        <v>0</v>
      </c>
      <c r="J17" s="686" t="n">
        <v>0.015</v>
      </c>
      <c r="K17" s="688" t="n">
        <v>0</v>
      </c>
      <c r="L17" s="689" t="n">
        <v>0.128</v>
      </c>
      <c r="M17" s="690" t="n">
        <v>0.122</v>
      </c>
      <c r="N17" s="690" t="n">
        <v>0.11</v>
      </c>
      <c r="O17" s="690" t="n">
        <v>0.088</v>
      </c>
      <c r="P17" s="690" t="n">
        <v>0.113</v>
      </c>
      <c r="Q17" s="690" t="n">
        <v>0.106</v>
      </c>
      <c r="R17" s="690" t="n">
        <v>0.107</v>
      </c>
      <c r="S17" s="690" t="n">
        <v>0.1</v>
      </c>
      <c r="T17" s="690" t="n">
        <v>0.091</v>
      </c>
      <c r="U17" s="690" t="n">
        <v>0.085</v>
      </c>
      <c r="V17" s="690" t="n">
        <v>0.079</v>
      </c>
      <c r="W17" s="690" t="n">
        <v>0.095</v>
      </c>
      <c r="X17" s="690" t="n">
        <v>0.073</v>
      </c>
      <c r="Y17" s="690" t="n">
        <v>0.064</v>
      </c>
      <c r="Z17" s="690" t="n">
        <v>0.073</v>
      </c>
      <c r="AA17" s="690" t="n">
        <v>0.058</v>
      </c>
      <c r="AB17" s="690" t="n">
        <v>0.061</v>
      </c>
      <c r="AC17" s="691" t="n">
        <v>0.046</v>
      </c>
      <c r="AD17" s="692" t="n">
        <v>0</v>
      </c>
      <c r="AE17" s="693" t="n">
        <v>0.013</v>
      </c>
      <c r="AF17" s="643"/>
      <c r="AG17" s="684" t="s">
        <v>326</v>
      </c>
      <c r="AH17" s="694" t="s">
        <v>327</v>
      </c>
      <c r="AI17" s="695" t="n">
        <f aca="false">J17/L17</f>
        <v>0.1171875</v>
      </c>
      <c r="AJ17" s="696" t="n">
        <f aca="false">J17/M17</f>
        <v>0.122950819672131</v>
      </c>
      <c r="AK17" s="696" t="n">
        <f aca="false">J17/N17</f>
        <v>0.136363636363636</v>
      </c>
      <c r="AL17" s="697" t="n">
        <f aca="false">J17/O17</f>
        <v>0.170454545454545</v>
      </c>
      <c r="AM17" s="643"/>
      <c r="AN17" s="643"/>
      <c r="AO17" s="643"/>
      <c r="AR17" s="684" t="s">
        <v>326</v>
      </c>
      <c r="AS17" s="694" t="s">
        <v>327</v>
      </c>
      <c r="AT17" s="699" t="n">
        <f aca="false">O17/L17</f>
        <v>0.6875</v>
      </c>
      <c r="AU17" s="700" t="n">
        <f aca="false">O17/M17</f>
        <v>0.721311475409836</v>
      </c>
      <c r="AV17" s="700" t="n">
        <f aca="false">O17/N17</f>
        <v>0.8</v>
      </c>
      <c r="AW17" s="701" t="n">
        <f aca="false">O17/O17</f>
        <v>1</v>
      </c>
      <c r="BA17" s="703" t="s">
        <v>326</v>
      </c>
      <c r="BB17" s="704" t="s">
        <v>267</v>
      </c>
    </row>
    <row r="18" customFormat="false" ht="13" hidden="false" customHeight="false" outlineLevel="0" collapsed="false">
      <c r="A18" s="684" t="s">
        <v>328</v>
      </c>
      <c r="B18" s="685" t="s">
        <v>329</v>
      </c>
      <c r="C18" s="686" t="n">
        <v>0.082</v>
      </c>
      <c r="D18" s="687" t="n">
        <v>0.06</v>
      </c>
      <c r="E18" s="687" t="n">
        <v>0.033</v>
      </c>
      <c r="F18" s="688" t="n">
        <v>0</v>
      </c>
      <c r="G18" s="686" t="n">
        <v>0.018</v>
      </c>
      <c r="H18" s="687" t="n">
        <v>0.012</v>
      </c>
      <c r="I18" s="688" t="n">
        <v>0</v>
      </c>
      <c r="J18" s="686" t="n">
        <v>0.015</v>
      </c>
      <c r="K18" s="688" t="n">
        <v>0</v>
      </c>
      <c r="L18" s="689" t="n">
        <v>0.128</v>
      </c>
      <c r="M18" s="690" t="n">
        <v>0.122</v>
      </c>
      <c r="N18" s="690" t="n">
        <v>0.11</v>
      </c>
      <c r="O18" s="690" t="n">
        <v>0.088</v>
      </c>
      <c r="P18" s="690" t="n">
        <v>0.113</v>
      </c>
      <c r="Q18" s="690" t="n">
        <v>0.106</v>
      </c>
      <c r="R18" s="690" t="n">
        <v>0.107</v>
      </c>
      <c r="S18" s="690" t="n">
        <v>0.1</v>
      </c>
      <c r="T18" s="690" t="n">
        <v>0.091</v>
      </c>
      <c r="U18" s="690" t="n">
        <v>0.085</v>
      </c>
      <c r="V18" s="690" t="n">
        <v>0.079</v>
      </c>
      <c r="W18" s="690" t="n">
        <v>0.095</v>
      </c>
      <c r="X18" s="690" t="n">
        <v>0.073</v>
      </c>
      <c r="Y18" s="690" t="n">
        <v>0.064</v>
      </c>
      <c r="Z18" s="690" t="n">
        <v>0.073</v>
      </c>
      <c r="AA18" s="690" t="n">
        <v>0.058</v>
      </c>
      <c r="AB18" s="690" t="n">
        <v>0.061</v>
      </c>
      <c r="AC18" s="691" t="n">
        <v>0.046</v>
      </c>
      <c r="AD18" s="692" t="n">
        <v>0</v>
      </c>
      <c r="AE18" s="693" t="n">
        <v>0.013</v>
      </c>
      <c r="AF18" s="643"/>
      <c r="AG18" s="684" t="s">
        <v>328</v>
      </c>
      <c r="AH18" s="694" t="s">
        <v>329</v>
      </c>
      <c r="AI18" s="695" t="n">
        <f aca="false">J18/L18</f>
        <v>0.1171875</v>
      </c>
      <c r="AJ18" s="696" t="n">
        <f aca="false">J18/M18</f>
        <v>0.122950819672131</v>
      </c>
      <c r="AK18" s="696" t="n">
        <f aca="false">J18/N18</f>
        <v>0.136363636363636</v>
      </c>
      <c r="AL18" s="697" t="n">
        <f aca="false">J18/O18</f>
        <v>0.170454545454545</v>
      </c>
      <c r="AM18" s="643"/>
      <c r="AN18" s="643"/>
      <c r="AO18" s="643"/>
      <c r="AR18" s="684" t="s">
        <v>328</v>
      </c>
      <c r="AS18" s="694" t="s">
        <v>329</v>
      </c>
      <c r="AT18" s="699" t="n">
        <f aca="false">O18/L18</f>
        <v>0.6875</v>
      </c>
      <c r="AU18" s="700" t="n">
        <f aca="false">O18/M18</f>
        <v>0.721311475409836</v>
      </c>
      <c r="AV18" s="700" t="n">
        <f aca="false">O18/N18</f>
        <v>0.8</v>
      </c>
      <c r="AW18" s="701" t="n">
        <f aca="false">O18/O18</f>
        <v>1</v>
      </c>
      <c r="BA18" s="703" t="s">
        <v>328</v>
      </c>
      <c r="BB18" s="704" t="s">
        <v>311</v>
      </c>
    </row>
    <row r="19" customFormat="false" ht="13" hidden="false" customHeight="false" outlineLevel="0" collapsed="false">
      <c r="A19" s="684" t="s">
        <v>330</v>
      </c>
      <c r="B19" s="685" t="s">
        <v>331</v>
      </c>
      <c r="C19" s="686" t="n">
        <v>0.104</v>
      </c>
      <c r="D19" s="687" t="n">
        <v>0.076</v>
      </c>
      <c r="E19" s="687" t="n">
        <v>0.042</v>
      </c>
      <c r="F19" s="688" t="n">
        <v>0</v>
      </c>
      <c r="G19" s="686" t="n">
        <v>0.031</v>
      </c>
      <c r="H19" s="687" t="n">
        <v>0.024</v>
      </c>
      <c r="I19" s="688" t="n">
        <v>0</v>
      </c>
      <c r="J19" s="686" t="n">
        <v>0.023</v>
      </c>
      <c r="K19" s="688" t="n">
        <v>0</v>
      </c>
      <c r="L19" s="689" t="n">
        <v>0.181</v>
      </c>
      <c r="M19" s="690" t="n">
        <v>0.174</v>
      </c>
      <c r="N19" s="690" t="n">
        <v>0.15</v>
      </c>
      <c r="O19" s="690" t="n">
        <v>0.122</v>
      </c>
      <c r="P19" s="690" t="n">
        <v>0.158</v>
      </c>
      <c r="Q19" s="690" t="n">
        <v>0.153</v>
      </c>
      <c r="R19" s="690" t="n">
        <v>0.151</v>
      </c>
      <c r="S19" s="690" t="n">
        <v>0.146</v>
      </c>
      <c r="T19" s="690" t="n">
        <v>0.13</v>
      </c>
      <c r="U19" s="690" t="n">
        <v>0.123</v>
      </c>
      <c r="V19" s="690" t="n">
        <v>0.119</v>
      </c>
      <c r="W19" s="690" t="n">
        <v>0.127</v>
      </c>
      <c r="X19" s="690" t="n">
        <v>0.112</v>
      </c>
      <c r="Y19" s="690" t="n">
        <v>0.096</v>
      </c>
      <c r="Z19" s="690" t="n">
        <v>0.099</v>
      </c>
      <c r="AA19" s="690" t="n">
        <v>0.089</v>
      </c>
      <c r="AB19" s="690" t="n">
        <v>0.088</v>
      </c>
      <c r="AC19" s="691" t="n">
        <v>0.065</v>
      </c>
      <c r="AD19" s="692" t="n">
        <v>0</v>
      </c>
      <c r="AE19" s="693" t="n">
        <v>0.023</v>
      </c>
      <c r="AF19" s="643"/>
      <c r="AG19" s="684" t="s">
        <v>330</v>
      </c>
      <c r="AH19" s="694" t="s">
        <v>331</v>
      </c>
      <c r="AI19" s="695" t="n">
        <f aca="false">J19/L19</f>
        <v>0.12707182320442</v>
      </c>
      <c r="AJ19" s="696" t="n">
        <f aca="false">J19/M19</f>
        <v>0.132183908045977</v>
      </c>
      <c r="AK19" s="696" t="n">
        <f aca="false">J19/N19</f>
        <v>0.153333333333333</v>
      </c>
      <c r="AL19" s="697" t="n">
        <f aca="false">J19/O19</f>
        <v>0.188524590163934</v>
      </c>
      <c r="AM19" s="643"/>
      <c r="AN19" s="643"/>
      <c r="AO19" s="643"/>
      <c r="AR19" s="684" t="s">
        <v>330</v>
      </c>
      <c r="AS19" s="694" t="s">
        <v>331</v>
      </c>
      <c r="AT19" s="699" t="n">
        <f aca="false">O19/L19</f>
        <v>0.674033149171271</v>
      </c>
      <c r="AU19" s="700" t="n">
        <f aca="false">O19/M19</f>
        <v>0.701149425287356</v>
      </c>
      <c r="AV19" s="700" t="n">
        <f aca="false">O19/N19</f>
        <v>0.813333333333333</v>
      </c>
      <c r="AW19" s="701" t="n">
        <f aca="false">O19/O19</f>
        <v>1</v>
      </c>
      <c r="BA19" s="703" t="s">
        <v>330</v>
      </c>
      <c r="BB19" s="704" t="s">
        <v>267</v>
      </c>
    </row>
    <row r="20" customFormat="false" ht="13" hidden="false" customHeight="false" outlineLevel="0" collapsed="false">
      <c r="A20" s="684" t="s">
        <v>332</v>
      </c>
      <c r="B20" s="685" t="s">
        <v>333</v>
      </c>
      <c r="C20" s="686" t="n">
        <v>0.104</v>
      </c>
      <c r="D20" s="687" t="n">
        <v>0.076</v>
      </c>
      <c r="E20" s="687" t="n">
        <v>0.042</v>
      </c>
      <c r="F20" s="688" t="n">
        <v>0</v>
      </c>
      <c r="G20" s="686" t="n">
        <v>0.031</v>
      </c>
      <c r="H20" s="687" t="n">
        <v>0.024</v>
      </c>
      <c r="I20" s="688" t="n">
        <v>0</v>
      </c>
      <c r="J20" s="686" t="n">
        <v>0.023</v>
      </c>
      <c r="K20" s="688" t="n">
        <v>0</v>
      </c>
      <c r="L20" s="689" t="n">
        <v>0.181</v>
      </c>
      <c r="M20" s="690" t="n">
        <v>0.174</v>
      </c>
      <c r="N20" s="690" t="n">
        <v>0.15</v>
      </c>
      <c r="O20" s="690" t="n">
        <v>0.122</v>
      </c>
      <c r="P20" s="690" t="n">
        <v>0.158</v>
      </c>
      <c r="Q20" s="690" t="n">
        <v>0.153</v>
      </c>
      <c r="R20" s="690" t="n">
        <v>0.151</v>
      </c>
      <c r="S20" s="690" t="n">
        <v>0.146</v>
      </c>
      <c r="T20" s="690" t="n">
        <v>0.13</v>
      </c>
      <c r="U20" s="690" t="n">
        <v>0.123</v>
      </c>
      <c r="V20" s="690" t="n">
        <v>0.119</v>
      </c>
      <c r="W20" s="690" t="n">
        <v>0.127</v>
      </c>
      <c r="X20" s="690" t="n">
        <v>0.112</v>
      </c>
      <c r="Y20" s="690" t="n">
        <v>0.096</v>
      </c>
      <c r="Z20" s="690" t="n">
        <v>0.099</v>
      </c>
      <c r="AA20" s="690" t="n">
        <v>0.089</v>
      </c>
      <c r="AB20" s="690" t="n">
        <v>0.088</v>
      </c>
      <c r="AC20" s="691" t="n">
        <v>0.065</v>
      </c>
      <c r="AD20" s="692" t="n">
        <v>0</v>
      </c>
      <c r="AE20" s="693" t="n">
        <v>0.023</v>
      </c>
      <c r="AF20" s="643"/>
      <c r="AG20" s="684" t="s">
        <v>332</v>
      </c>
      <c r="AH20" s="694" t="s">
        <v>333</v>
      </c>
      <c r="AI20" s="695" t="n">
        <f aca="false">J20/L20</f>
        <v>0.12707182320442</v>
      </c>
      <c r="AJ20" s="696" t="n">
        <f aca="false">J20/M20</f>
        <v>0.132183908045977</v>
      </c>
      <c r="AK20" s="696" t="n">
        <f aca="false">J20/N20</f>
        <v>0.153333333333333</v>
      </c>
      <c r="AL20" s="697" t="n">
        <f aca="false">J20/O20</f>
        <v>0.188524590163934</v>
      </c>
      <c r="AM20" s="643"/>
      <c r="AN20" s="643"/>
      <c r="AO20" s="643"/>
      <c r="AR20" s="684" t="s">
        <v>332</v>
      </c>
      <c r="AS20" s="694" t="s">
        <v>333</v>
      </c>
      <c r="AT20" s="699" t="n">
        <f aca="false">O20/L20</f>
        <v>0.674033149171271</v>
      </c>
      <c r="AU20" s="700" t="n">
        <f aca="false">O20/M20</f>
        <v>0.701149425287356</v>
      </c>
      <c r="AV20" s="700" t="n">
        <f aca="false">O20/N20</f>
        <v>0.813333333333333</v>
      </c>
      <c r="AW20" s="701" t="n">
        <f aca="false">O20/O20</f>
        <v>1</v>
      </c>
      <c r="BA20" s="703" t="s">
        <v>332</v>
      </c>
      <c r="BB20" s="704" t="s">
        <v>311</v>
      </c>
    </row>
    <row r="21" customFormat="false" ht="13" hidden="false" customHeight="false" outlineLevel="0" collapsed="false">
      <c r="A21" s="684" t="s">
        <v>334</v>
      </c>
      <c r="B21" s="685" t="s">
        <v>335</v>
      </c>
      <c r="C21" s="686" t="n">
        <v>0.102</v>
      </c>
      <c r="D21" s="687" t="n">
        <v>0.074</v>
      </c>
      <c r="E21" s="687" t="n">
        <v>0.041</v>
      </c>
      <c r="F21" s="688" t="n">
        <v>0</v>
      </c>
      <c r="G21" s="686" t="n">
        <v>0.015</v>
      </c>
      <c r="H21" s="687" t="n">
        <v>0.012</v>
      </c>
      <c r="I21" s="688" t="n">
        <v>0</v>
      </c>
      <c r="J21" s="686" t="n">
        <v>0.017</v>
      </c>
      <c r="K21" s="688" t="n">
        <v>0</v>
      </c>
      <c r="L21" s="689" t="n">
        <v>0.149</v>
      </c>
      <c r="M21" s="690" t="n">
        <v>0.146</v>
      </c>
      <c r="N21" s="690" t="n">
        <v>0.134</v>
      </c>
      <c r="O21" s="690" t="n">
        <v>0.106</v>
      </c>
      <c r="P21" s="690" t="n">
        <v>0.132</v>
      </c>
      <c r="Q21" s="690" t="n">
        <v>0.121</v>
      </c>
      <c r="R21" s="690" t="n">
        <v>0.129</v>
      </c>
      <c r="S21" s="690" t="n">
        <v>0.118</v>
      </c>
      <c r="T21" s="690" t="n">
        <v>0.104</v>
      </c>
      <c r="U21" s="690" t="n">
        <v>0.101</v>
      </c>
      <c r="V21" s="690" t="n">
        <v>0.088</v>
      </c>
      <c r="W21" s="690" t="n">
        <v>0.117</v>
      </c>
      <c r="X21" s="690" t="n">
        <v>0.085</v>
      </c>
      <c r="Y21" s="690" t="n">
        <v>0.071</v>
      </c>
      <c r="Z21" s="690" t="n">
        <v>0.089</v>
      </c>
      <c r="AA21" s="690" t="n">
        <v>0.068</v>
      </c>
      <c r="AB21" s="690" t="n">
        <v>0.073</v>
      </c>
      <c r="AC21" s="691" t="n">
        <v>0.056</v>
      </c>
      <c r="AD21" s="692" t="n">
        <v>0</v>
      </c>
      <c r="AE21" s="693" t="n">
        <v>0.015</v>
      </c>
      <c r="AF21" s="643"/>
      <c r="AG21" s="684" t="s">
        <v>334</v>
      </c>
      <c r="AH21" s="694" t="s">
        <v>335</v>
      </c>
      <c r="AI21" s="695" t="n">
        <f aca="false">J21/L21</f>
        <v>0.114093959731544</v>
      </c>
      <c r="AJ21" s="696" t="n">
        <f aca="false">J21/M21</f>
        <v>0.116438356164384</v>
      </c>
      <c r="AK21" s="696" t="n">
        <f aca="false">J21/N21</f>
        <v>0.126865671641791</v>
      </c>
      <c r="AL21" s="697" t="n">
        <f aca="false">J21/O21</f>
        <v>0.160377358490566</v>
      </c>
      <c r="AM21" s="643"/>
      <c r="AN21" s="643"/>
      <c r="AO21" s="643"/>
      <c r="AR21" s="684" t="s">
        <v>334</v>
      </c>
      <c r="AS21" s="694" t="s">
        <v>335</v>
      </c>
      <c r="AT21" s="699" t="n">
        <f aca="false">O21/L21</f>
        <v>0.711409395973154</v>
      </c>
      <c r="AU21" s="700" t="n">
        <f aca="false">O21/M21</f>
        <v>0.726027397260274</v>
      </c>
      <c r="AV21" s="700" t="n">
        <f aca="false">O21/N21</f>
        <v>0.791044776119403</v>
      </c>
      <c r="AW21" s="701" t="n">
        <f aca="false">O21/O21</f>
        <v>1</v>
      </c>
      <c r="BA21" s="703" t="s">
        <v>334</v>
      </c>
      <c r="BB21" s="704" t="s">
        <v>267</v>
      </c>
    </row>
    <row r="22" customFormat="false" ht="13" hidden="false" customHeight="false" outlineLevel="0" collapsed="false">
      <c r="A22" s="684" t="s">
        <v>336</v>
      </c>
      <c r="B22" s="685" t="s">
        <v>337</v>
      </c>
      <c r="C22" s="686" t="n">
        <v>0.102</v>
      </c>
      <c r="D22" s="687" t="n">
        <v>0.074</v>
      </c>
      <c r="E22" s="687" t="n">
        <v>0.041</v>
      </c>
      <c r="F22" s="688" t="n">
        <v>0</v>
      </c>
      <c r="G22" s="686" t="n">
        <v>0.015</v>
      </c>
      <c r="H22" s="687" t="n">
        <v>0.012</v>
      </c>
      <c r="I22" s="688" t="n">
        <v>0</v>
      </c>
      <c r="J22" s="686" t="n">
        <v>0.017</v>
      </c>
      <c r="K22" s="688" t="n">
        <v>0</v>
      </c>
      <c r="L22" s="689" t="n">
        <v>0.149</v>
      </c>
      <c r="M22" s="690" t="n">
        <v>0.146</v>
      </c>
      <c r="N22" s="690" t="n">
        <v>0.134</v>
      </c>
      <c r="O22" s="690" t="n">
        <v>0.106</v>
      </c>
      <c r="P22" s="690" t="n">
        <v>0.132</v>
      </c>
      <c r="Q22" s="690" t="n">
        <v>0.121</v>
      </c>
      <c r="R22" s="690" t="n">
        <v>0.129</v>
      </c>
      <c r="S22" s="690" t="n">
        <v>0.118</v>
      </c>
      <c r="T22" s="690" t="n">
        <v>0.104</v>
      </c>
      <c r="U22" s="690" t="n">
        <v>0.101</v>
      </c>
      <c r="V22" s="690" t="n">
        <v>0.088</v>
      </c>
      <c r="W22" s="690" t="n">
        <v>0.117</v>
      </c>
      <c r="X22" s="690" t="n">
        <v>0.085</v>
      </c>
      <c r="Y22" s="690" t="n">
        <v>0.071</v>
      </c>
      <c r="Z22" s="690" t="n">
        <v>0.089</v>
      </c>
      <c r="AA22" s="690" t="n">
        <v>0.068</v>
      </c>
      <c r="AB22" s="690" t="n">
        <v>0.073</v>
      </c>
      <c r="AC22" s="691" t="n">
        <v>0.056</v>
      </c>
      <c r="AD22" s="692" t="n">
        <v>0</v>
      </c>
      <c r="AE22" s="693" t="n">
        <v>0.015</v>
      </c>
      <c r="AF22" s="643"/>
      <c r="AG22" s="684" t="s">
        <v>336</v>
      </c>
      <c r="AH22" s="694" t="s">
        <v>337</v>
      </c>
      <c r="AI22" s="695" t="n">
        <f aca="false">J22/L22</f>
        <v>0.114093959731544</v>
      </c>
      <c r="AJ22" s="696" t="n">
        <f aca="false">J22/M22</f>
        <v>0.116438356164384</v>
      </c>
      <c r="AK22" s="696" t="n">
        <f aca="false">J22/N22</f>
        <v>0.126865671641791</v>
      </c>
      <c r="AL22" s="697" t="n">
        <f aca="false">J22/O22</f>
        <v>0.160377358490566</v>
      </c>
      <c r="AM22" s="643"/>
      <c r="AN22" s="643"/>
      <c r="AO22" s="643"/>
      <c r="AR22" s="684" t="s">
        <v>336</v>
      </c>
      <c r="AS22" s="694" t="s">
        <v>337</v>
      </c>
      <c r="AT22" s="699" t="n">
        <f aca="false">O22/L22</f>
        <v>0.711409395973154</v>
      </c>
      <c r="AU22" s="700" t="n">
        <f aca="false">O22/M22</f>
        <v>0.726027397260274</v>
      </c>
      <c r="AV22" s="700" t="n">
        <f aca="false">O22/N22</f>
        <v>0.791044776119403</v>
      </c>
      <c r="AW22" s="701" t="n">
        <f aca="false">O22/O22</f>
        <v>1</v>
      </c>
      <c r="BA22" s="703" t="s">
        <v>336</v>
      </c>
      <c r="BB22" s="704" t="s">
        <v>311</v>
      </c>
    </row>
    <row r="23" customFormat="false" ht="13" hidden="false" customHeight="false" outlineLevel="0" collapsed="false">
      <c r="A23" s="684" t="s">
        <v>338</v>
      </c>
      <c r="B23" s="685" t="s">
        <v>339</v>
      </c>
      <c r="C23" s="686" t="n">
        <v>0.102</v>
      </c>
      <c r="D23" s="687" t="n">
        <v>0.074</v>
      </c>
      <c r="E23" s="687" t="n">
        <v>0.041</v>
      </c>
      <c r="F23" s="688" t="n">
        <v>0</v>
      </c>
      <c r="G23" s="686" t="n">
        <v>0.015</v>
      </c>
      <c r="H23" s="687" t="n">
        <v>0.012</v>
      </c>
      <c r="I23" s="688" t="n">
        <v>0</v>
      </c>
      <c r="J23" s="686" t="n">
        <v>0.017</v>
      </c>
      <c r="K23" s="688" t="n">
        <v>0</v>
      </c>
      <c r="L23" s="689" t="n">
        <v>0.149</v>
      </c>
      <c r="M23" s="690" t="n">
        <v>0.146</v>
      </c>
      <c r="N23" s="690" t="n">
        <v>0.134</v>
      </c>
      <c r="O23" s="690" t="n">
        <v>0.106</v>
      </c>
      <c r="P23" s="690" t="n">
        <v>0.132</v>
      </c>
      <c r="Q23" s="690" t="n">
        <v>0.121</v>
      </c>
      <c r="R23" s="690" t="n">
        <v>0.129</v>
      </c>
      <c r="S23" s="690" t="n">
        <v>0.118</v>
      </c>
      <c r="T23" s="690" t="n">
        <v>0.104</v>
      </c>
      <c r="U23" s="690" t="n">
        <v>0.101</v>
      </c>
      <c r="V23" s="690" t="n">
        <v>0.088</v>
      </c>
      <c r="W23" s="690" t="n">
        <v>0.117</v>
      </c>
      <c r="X23" s="690" t="n">
        <v>0.085</v>
      </c>
      <c r="Y23" s="690" t="n">
        <v>0.071</v>
      </c>
      <c r="Z23" s="690" t="n">
        <v>0.089</v>
      </c>
      <c r="AA23" s="690" t="n">
        <v>0.068</v>
      </c>
      <c r="AB23" s="690" t="n">
        <v>0.073</v>
      </c>
      <c r="AC23" s="691" t="n">
        <v>0.056</v>
      </c>
      <c r="AD23" s="692" t="n">
        <v>0</v>
      </c>
      <c r="AE23" s="693" t="n">
        <v>0.015</v>
      </c>
      <c r="AF23" s="643"/>
      <c r="AG23" s="684" t="s">
        <v>338</v>
      </c>
      <c r="AH23" s="694" t="s">
        <v>339</v>
      </c>
      <c r="AI23" s="695" t="n">
        <f aca="false">J23/L23</f>
        <v>0.114093959731544</v>
      </c>
      <c r="AJ23" s="696" t="n">
        <f aca="false">J23/M23</f>
        <v>0.116438356164384</v>
      </c>
      <c r="AK23" s="696" t="n">
        <f aca="false">J23/N23</f>
        <v>0.126865671641791</v>
      </c>
      <c r="AL23" s="697" t="n">
        <f aca="false">J23/O23</f>
        <v>0.160377358490566</v>
      </c>
      <c r="AM23" s="643"/>
      <c r="AN23" s="643"/>
      <c r="AO23" s="643"/>
      <c r="AR23" s="684" t="s">
        <v>338</v>
      </c>
      <c r="AS23" s="694" t="s">
        <v>339</v>
      </c>
      <c r="AT23" s="699" t="n">
        <f aca="false">O23/L23</f>
        <v>0.711409395973154</v>
      </c>
      <c r="AU23" s="700" t="n">
        <f aca="false">O23/M23</f>
        <v>0.726027397260274</v>
      </c>
      <c r="AV23" s="700" t="n">
        <f aca="false">O23/N23</f>
        <v>0.791044776119403</v>
      </c>
      <c r="AW23" s="701" t="n">
        <f aca="false">O23/O23</f>
        <v>1</v>
      </c>
      <c r="BA23" s="703" t="s">
        <v>338</v>
      </c>
      <c r="BB23" s="704" t="s">
        <v>311</v>
      </c>
    </row>
    <row r="24" customFormat="false" ht="13" hidden="false" customHeight="false" outlineLevel="0" collapsed="false">
      <c r="A24" s="684" t="s">
        <v>340</v>
      </c>
      <c r="B24" s="685" t="s">
        <v>341</v>
      </c>
      <c r="C24" s="686" t="n">
        <v>0.102</v>
      </c>
      <c r="D24" s="687" t="n">
        <v>0.074</v>
      </c>
      <c r="E24" s="687" t="n">
        <v>0.041</v>
      </c>
      <c r="F24" s="688" t="n">
        <v>0</v>
      </c>
      <c r="G24" s="686" t="n">
        <v>0.015</v>
      </c>
      <c r="H24" s="687" t="n">
        <v>0.012</v>
      </c>
      <c r="I24" s="688" t="n">
        <v>0</v>
      </c>
      <c r="J24" s="686" t="n">
        <v>0.017</v>
      </c>
      <c r="K24" s="688" t="n">
        <v>0</v>
      </c>
      <c r="L24" s="689" t="n">
        <v>0.149</v>
      </c>
      <c r="M24" s="690" t="n">
        <v>0.146</v>
      </c>
      <c r="N24" s="690" t="n">
        <v>0.134</v>
      </c>
      <c r="O24" s="690" t="n">
        <v>0.106</v>
      </c>
      <c r="P24" s="690" t="n">
        <v>0.132</v>
      </c>
      <c r="Q24" s="690" t="n">
        <v>0.121</v>
      </c>
      <c r="R24" s="690" t="n">
        <v>0.129</v>
      </c>
      <c r="S24" s="690" t="n">
        <v>0.118</v>
      </c>
      <c r="T24" s="690" t="n">
        <v>0.104</v>
      </c>
      <c r="U24" s="690" t="n">
        <v>0.101</v>
      </c>
      <c r="V24" s="690" t="n">
        <v>0.088</v>
      </c>
      <c r="W24" s="690" t="n">
        <v>0.117</v>
      </c>
      <c r="X24" s="690" t="n">
        <v>0.085</v>
      </c>
      <c r="Y24" s="690" t="n">
        <v>0.071</v>
      </c>
      <c r="Z24" s="690" t="n">
        <v>0.089</v>
      </c>
      <c r="AA24" s="690" t="n">
        <v>0.068</v>
      </c>
      <c r="AB24" s="690" t="n">
        <v>0.073</v>
      </c>
      <c r="AC24" s="691" t="n">
        <v>0.056</v>
      </c>
      <c r="AD24" s="692" t="n">
        <v>0</v>
      </c>
      <c r="AE24" s="693" t="n">
        <v>0.015</v>
      </c>
      <c r="AF24" s="643"/>
      <c r="AG24" s="684" t="s">
        <v>340</v>
      </c>
      <c r="AH24" s="694" t="s">
        <v>341</v>
      </c>
      <c r="AI24" s="695" t="n">
        <f aca="false">J24/L24</f>
        <v>0.114093959731544</v>
      </c>
      <c r="AJ24" s="696" t="n">
        <f aca="false">J24/M24</f>
        <v>0.116438356164384</v>
      </c>
      <c r="AK24" s="696" t="n">
        <f aca="false">J24/N24</f>
        <v>0.126865671641791</v>
      </c>
      <c r="AL24" s="697" t="n">
        <f aca="false">J24/O24</f>
        <v>0.160377358490566</v>
      </c>
      <c r="AM24" s="643"/>
      <c r="AN24" s="643"/>
      <c r="AO24" s="643"/>
      <c r="AR24" s="684" t="s">
        <v>340</v>
      </c>
      <c r="AS24" s="694" t="s">
        <v>341</v>
      </c>
      <c r="AT24" s="699" t="n">
        <f aca="false">O24/L24</f>
        <v>0.711409395973154</v>
      </c>
      <c r="AU24" s="700" t="n">
        <f aca="false">O24/M24</f>
        <v>0.726027397260274</v>
      </c>
      <c r="AV24" s="700" t="n">
        <f aca="false">O24/N24</f>
        <v>0.791044776119403</v>
      </c>
      <c r="AW24" s="701" t="n">
        <f aca="false">O24/O24</f>
        <v>1</v>
      </c>
      <c r="BA24" s="703" t="s">
        <v>340</v>
      </c>
      <c r="BB24" s="704" t="s">
        <v>311</v>
      </c>
    </row>
    <row r="25" customFormat="false" ht="13" hidden="false" customHeight="false" outlineLevel="0" collapsed="false">
      <c r="A25" s="684" t="s">
        <v>342</v>
      </c>
      <c r="B25" s="685" t="s">
        <v>343</v>
      </c>
      <c r="C25" s="686" t="n">
        <v>0.102</v>
      </c>
      <c r="D25" s="687" t="n">
        <v>0.074</v>
      </c>
      <c r="E25" s="687" t="n">
        <v>0.041</v>
      </c>
      <c r="F25" s="688" t="n">
        <v>0</v>
      </c>
      <c r="G25" s="686" t="n">
        <v>0.015</v>
      </c>
      <c r="H25" s="687" t="n">
        <v>0.012</v>
      </c>
      <c r="I25" s="688" t="n">
        <v>0</v>
      </c>
      <c r="J25" s="686" t="n">
        <v>0.017</v>
      </c>
      <c r="K25" s="688" t="n">
        <v>0</v>
      </c>
      <c r="L25" s="689" t="n">
        <v>0.149</v>
      </c>
      <c r="M25" s="690" t="n">
        <v>0.146</v>
      </c>
      <c r="N25" s="690" t="n">
        <v>0.134</v>
      </c>
      <c r="O25" s="690" t="n">
        <v>0.106</v>
      </c>
      <c r="P25" s="690" t="n">
        <v>0.132</v>
      </c>
      <c r="Q25" s="690" t="n">
        <v>0.121</v>
      </c>
      <c r="R25" s="690" t="n">
        <v>0.129</v>
      </c>
      <c r="S25" s="690" t="n">
        <v>0.118</v>
      </c>
      <c r="T25" s="690" t="n">
        <v>0.104</v>
      </c>
      <c r="U25" s="690" t="n">
        <v>0.101</v>
      </c>
      <c r="V25" s="690" t="n">
        <v>0.088</v>
      </c>
      <c r="W25" s="690" t="n">
        <v>0.117</v>
      </c>
      <c r="X25" s="690" t="n">
        <v>0.085</v>
      </c>
      <c r="Y25" s="690" t="n">
        <v>0.071</v>
      </c>
      <c r="Z25" s="690" t="n">
        <v>0.089</v>
      </c>
      <c r="AA25" s="690" t="n">
        <v>0.068</v>
      </c>
      <c r="AB25" s="690" t="n">
        <v>0.073</v>
      </c>
      <c r="AC25" s="691" t="n">
        <v>0.056</v>
      </c>
      <c r="AD25" s="692" t="n">
        <v>0</v>
      </c>
      <c r="AE25" s="693" t="n">
        <v>0.015</v>
      </c>
      <c r="AF25" s="643"/>
      <c r="AG25" s="684" t="s">
        <v>342</v>
      </c>
      <c r="AH25" s="694" t="s">
        <v>343</v>
      </c>
      <c r="AI25" s="695" t="n">
        <f aca="false">J25/L25</f>
        <v>0.114093959731544</v>
      </c>
      <c r="AJ25" s="696" t="n">
        <f aca="false">J25/M25</f>
        <v>0.116438356164384</v>
      </c>
      <c r="AK25" s="696" t="n">
        <f aca="false">J25/N25</f>
        <v>0.126865671641791</v>
      </c>
      <c r="AL25" s="697" t="n">
        <f aca="false">J25/O25</f>
        <v>0.160377358490566</v>
      </c>
      <c r="AM25" s="643"/>
      <c r="AN25" s="643"/>
      <c r="AO25" s="643"/>
      <c r="AR25" s="684" t="s">
        <v>342</v>
      </c>
      <c r="AS25" s="694" t="s">
        <v>343</v>
      </c>
      <c r="AT25" s="699" t="n">
        <f aca="false">O25/L25</f>
        <v>0.711409395973154</v>
      </c>
      <c r="AU25" s="700" t="n">
        <f aca="false">O25/M25</f>
        <v>0.726027397260274</v>
      </c>
      <c r="AV25" s="700" t="n">
        <f aca="false">O25/N25</f>
        <v>0.791044776119403</v>
      </c>
      <c r="AW25" s="701" t="n">
        <f aca="false">O25/O25</f>
        <v>1</v>
      </c>
      <c r="BA25" s="703" t="s">
        <v>342</v>
      </c>
      <c r="BB25" s="704" t="s">
        <v>267</v>
      </c>
    </row>
    <row r="26" customFormat="false" ht="13" hidden="false" customHeight="false" outlineLevel="0" collapsed="false">
      <c r="A26" s="684" t="s">
        <v>344</v>
      </c>
      <c r="B26" s="685" t="s">
        <v>345</v>
      </c>
      <c r="C26" s="686" t="n">
        <v>0.102</v>
      </c>
      <c r="D26" s="687" t="n">
        <v>0.074</v>
      </c>
      <c r="E26" s="687" t="n">
        <v>0.041</v>
      </c>
      <c r="F26" s="688" t="n">
        <v>0</v>
      </c>
      <c r="G26" s="686" t="n">
        <v>0.015</v>
      </c>
      <c r="H26" s="687" t="n">
        <v>0.012</v>
      </c>
      <c r="I26" s="688" t="n">
        <v>0</v>
      </c>
      <c r="J26" s="686" t="n">
        <v>0.017</v>
      </c>
      <c r="K26" s="688" t="n">
        <v>0</v>
      </c>
      <c r="L26" s="689" t="n">
        <v>0.149</v>
      </c>
      <c r="M26" s="690" t="n">
        <v>0.146</v>
      </c>
      <c r="N26" s="690" t="n">
        <v>0.134</v>
      </c>
      <c r="O26" s="690" t="n">
        <v>0.106</v>
      </c>
      <c r="P26" s="690" t="n">
        <v>0.132</v>
      </c>
      <c r="Q26" s="690" t="n">
        <v>0.121</v>
      </c>
      <c r="R26" s="690" t="n">
        <v>0.129</v>
      </c>
      <c r="S26" s="690" t="n">
        <v>0.118</v>
      </c>
      <c r="T26" s="690" t="n">
        <v>0.104</v>
      </c>
      <c r="U26" s="690" t="n">
        <v>0.101</v>
      </c>
      <c r="V26" s="690" t="n">
        <v>0.088</v>
      </c>
      <c r="W26" s="690" t="n">
        <v>0.117</v>
      </c>
      <c r="X26" s="690" t="n">
        <v>0.085</v>
      </c>
      <c r="Y26" s="690" t="n">
        <v>0.071</v>
      </c>
      <c r="Z26" s="690" t="n">
        <v>0.089</v>
      </c>
      <c r="AA26" s="690" t="n">
        <v>0.068</v>
      </c>
      <c r="AB26" s="690" t="n">
        <v>0.073</v>
      </c>
      <c r="AC26" s="691" t="n">
        <v>0.056</v>
      </c>
      <c r="AD26" s="692" t="n">
        <v>0</v>
      </c>
      <c r="AE26" s="693" t="n">
        <v>0.015</v>
      </c>
      <c r="AF26" s="643"/>
      <c r="AG26" s="684" t="s">
        <v>344</v>
      </c>
      <c r="AH26" s="694" t="s">
        <v>345</v>
      </c>
      <c r="AI26" s="695" t="n">
        <f aca="false">J26/L26</f>
        <v>0.114093959731544</v>
      </c>
      <c r="AJ26" s="696" t="n">
        <f aca="false">J26/M26</f>
        <v>0.116438356164384</v>
      </c>
      <c r="AK26" s="696" t="n">
        <f aca="false">J26/N26</f>
        <v>0.126865671641791</v>
      </c>
      <c r="AL26" s="697" t="n">
        <f aca="false">J26/O26</f>
        <v>0.160377358490566</v>
      </c>
      <c r="AM26" s="643"/>
      <c r="AN26" s="643"/>
      <c r="AO26" s="643"/>
      <c r="AR26" s="684" t="s">
        <v>344</v>
      </c>
      <c r="AS26" s="694" t="s">
        <v>345</v>
      </c>
      <c r="AT26" s="699" t="n">
        <f aca="false">O26/L26</f>
        <v>0.711409395973154</v>
      </c>
      <c r="AU26" s="700" t="n">
        <f aca="false">O26/M26</f>
        <v>0.726027397260274</v>
      </c>
      <c r="AV26" s="700" t="n">
        <f aca="false">O26/N26</f>
        <v>0.791044776119403</v>
      </c>
      <c r="AW26" s="701" t="n">
        <f aca="false">O26/O26</f>
        <v>1</v>
      </c>
      <c r="BA26" s="703" t="s">
        <v>344</v>
      </c>
      <c r="BB26" s="704" t="s">
        <v>311</v>
      </c>
    </row>
    <row r="27" customFormat="false" ht="13" hidden="false" customHeight="false" outlineLevel="0" collapsed="false">
      <c r="A27" s="684" t="s">
        <v>346</v>
      </c>
      <c r="B27" s="685" t="s">
        <v>347</v>
      </c>
      <c r="C27" s="686" t="n">
        <v>0.111</v>
      </c>
      <c r="D27" s="687" t="n">
        <v>0.081</v>
      </c>
      <c r="E27" s="687" t="n">
        <v>0.045</v>
      </c>
      <c r="F27" s="688" t="n">
        <v>0</v>
      </c>
      <c r="G27" s="686" t="n">
        <v>0.031</v>
      </c>
      <c r="H27" s="687" t="n">
        <v>0.023</v>
      </c>
      <c r="I27" s="688" t="n">
        <v>0</v>
      </c>
      <c r="J27" s="686" t="n">
        <v>0.023</v>
      </c>
      <c r="K27" s="688" t="n">
        <v>0</v>
      </c>
      <c r="L27" s="689" t="n">
        <v>0.186</v>
      </c>
      <c r="M27" s="690" t="n">
        <v>0.178</v>
      </c>
      <c r="N27" s="690" t="n">
        <v>0.155</v>
      </c>
      <c r="O27" s="690" t="n">
        <v>0.125</v>
      </c>
      <c r="P27" s="690" t="n">
        <v>0.163</v>
      </c>
      <c r="Q27" s="690" t="n">
        <v>0.156</v>
      </c>
      <c r="R27" s="690" t="n">
        <v>0.155</v>
      </c>
      <c r="S27" s="690" t="n">
        <v>0.148</v>
      </c>
      <c r="T27" s="690" t="n">
        <v>0.133</v>
      </c>
      <c r="U27" s="690" t="n">
        <v>0.125</v>
      </c>
      <c r="V27" s="690" t="n">
        <v>0.12</v>
      </c>
      <c r="W27" s="690" t="n">
        <v>0.132</v>
      </c>
      <c r="X27" s="690" t="n">
        <v>0.112</v>
      </c>
      <c r="Y27" s="690" t="n">
        <v>0.097</v>
      </c>
      <c r="Z27" s="690" t="n">
        <v>0.102</v>
      </c>
      <c r="AA27" s="690" t="n">
        <v>0.089</v>
      </c>
      <c r="AB27" s="690" t="n">
        <v>0.089</v>
      </c>
      <c r="AC27" s="691" t="n">
        <v>0.066</v>
      </c>
      <c r="AD27" s="692" t="n">
        <v>0</v>
      </c>
      <c r="AE27" s="693" t="n">
        <v>0.021</v>
      </c>
      <c r="AF27" s="643"/>
      <c r="AG27" s="684" t="s">
        <v>346</v>
      </c>
      <c r="AH27" s="694" t="s">
        <v>347</v>
      </c>
      <c r="AI27" s="695" t="n">
        <f aca="false">J27/L27</f>
        <v>0.123655913978495</v>
      </c>
      <c r="AJ27" s="696" t="n">
        <f aca="false">J27/M27</f>
        <v>0.129213483146067</v>
      </c>
      <c r="AK27" s="696" t="n">
        <f aca="false">J27/N27</f>
        <v>0.148387096774194</v>
      </c>
      <c r="AL27" s="697" t="n">
        <f aca="false">J27/O27</f>
        <v>0.184</v>
      </c>
      <c r="AM27" s="643"/>
      <c r="AN27" s="643"/>
      <c r="AO27" s="643"/>
      <c r="AR27" s="684" t="s">
        <v>346</v>
      </c>
      <c r="AS27" s="694" t="s">
        <v>347</v>
      </c>
      <c r="AT27" s="699" t="n">
        <f aca="false">O27/L27</f>
        <v>0.672043010752688</v>
      </c>
      <c r="AU27" s="700" t="n">
        <f aca="false">O27/M27</f>
        <v>0.702247191011236</v>
      </c>
      <c r="AV27" s="700" t="n">
        <f aca="false">O27/N27</f>
        <v>0.806451612903226</v>
      </c>
      <c r="AW27" s="701" t="n">
        <f aca="false">O27/O27</f>
        <v>1</v>
      </c>
      <c r="BA27" s="703" t="s">
        <v>346</v>
      </c>
      <c r="BB27" s="704" t="s">
        <v>267</v>
      </c>
    </row>
    <row r="28" customFormat="false" ht="13" hidden="false" customHeight="false" outlineLevel="0" collapsed="false">
      <c r="A28" s="684" t="s">
        <v>348</v>
      </c>
      <c r="B28" s="685" t="s">
        <v>349</v>
      </c>
      <c r="C28" s="686" t="n">
        <v>0.111</v>
      </c>
      <c r="D28" s="687" t="n">
        <v>0.081</v>
      </c>
      <c r="E28" s="687" t="n">
        <v>0.045</v>
      </c>
      <c r="F28" s="688" t="n">
        <v>0</v>
      </c>
      <c r="G28" s="686" t="n">
        <v>0.031</v>
      </c>
      <c r="H28" s="687" t="n">
        <v>0.023</v>
      </c>
      <c r="I28" s="688" t="n">
        <v>0</v>
      </c>
      <c r="J28" s="686" t="n">
        <v>0.023</v>
      </c>
      <c r="K28" s="688" t="n">
        <v>0</v>
      </c>
      <c r="L28" s="689" t="n">
        <v>0.186</v>
      </c>
      <c r="M28" s="690" t="n">
        <v>0.178</v>
      </c>
      <c r="N28" s="690" t="n">
        <v>0.155</v>
      </c>
      <c r="O28" s="690" t="n">
        <v>0.125</v>
      </c>
      <c r="P28" s="690" t="n">
        <v>0.163</v>
      </c>
      <c r="Q28" s="690" t="n">
        <v>0.156</v>
      </c>
      <c r="R28" s="690" t="n">
        <v>0.155</v>
      </c>
      <c r="S28" s="690" t="n">
        <v>0.148</v>
      </c>
      <c r="T28" s="690" t="n">
        <v>0.133</v>
      </c>
      <c r="U28" s="690" t="n">
        <v>0.125</v>
      </c>
      <c r="V28" s="690" t="n">
        <v>0.12</v>
      </c>
      <c r="W28" s="690" t="n">
        <v>0.132</v>
      </c>
      <c r="X28" s="690" t="n">
        <v>0.112</v>
      </c>
      <c r="Y28" s="690" t="n">
        <v>0.097</v>
      </c>
      <c r="Z28" s="690" t="n">
        <v>0.102</v>
      </c>
      <c r="AA28" s="690" t="n">
        <v>0.089</v>
      </c>
      <c r="AB28" s="690" t="n">
        <v>0.089</v>
      </c>
      <c r="AC28" s="691" t="n">
        <v>0.066</v>
      </c>
      <c r="AD28" s="692" t="n">
        <v>0</v>
      </c>
      <c r="AE28" s="693" t="n">
        <v>0.021</v>
      </c>
      <c r="AF28" s="643"/>
      <c r="AG28" s="684" t="s">
        <v>348</v>
      </c>
      <c r="AH28" s="694" t="s">
        <v>349</v>
      </c>
      <c r="AI28" s="695" t="n">
        <f aca="false">J28/L28</f>
        <v>0.123655913978495</v>
      </c>
      <c r="AJ28" s="696" t="n">
        <f aca="false">J28/M28</f>
        <v>0.129213483146067</v>
      </c>
      <c r="AK28" s="696" t="n">
        <f aca="false">J28/N28</f>
        <v>0.148387096774194</v>
      </c>
      <c r="AL28" s="697" t="n">
        <f aca="false">J28/O28</f>
        <v>0.184</v>
      </c>
      <c r="AM28" s="643"/>
      <c r="AN28" s="643"/>
      <c r="AO28" s="643"/>
      <c r="AR28" s="684" t="s">
        <v>348</v>
      </c>
      <c r="AS28" s="694" t="s">
        <v>349</v>
      </c>
      <c r="AT28" s="699" t="n">
        <f aca="false">O28/L28</f>
        <v>0.672043010752688</v>
      </c>
      <c r="AU28" s="700" t="n">
        <f aca="false">O28/M28</f>
        <v>0.702247191011236</v>
      </c>
      <c r="AV28" s="700" t="n">
        <f aca="false">O28/N28</f>
        <v>0.806451612903226</v>
      </c>
      <c r="AW28" s="701" t="n">
        <f aca="false">O28/O28</f>
        <v>1</v>
      </c>
      <c r="BA28" s="703" t="s">
        <v>348</v>
      </c>
      <c r="BB28" s="704" t="s">
        <v>311</v>
      </c>
    </row>
    <row r="29" customFormat="false" ht="13" hidden="false" customHeight="false" outlineLevel="0" collapsed="false">
      <c r="A29" s="684" t="s">
        <v>350</v>
      </c>
      <c r="B29" s="685" t="s">
        <v>351</v>
      </c>
      <c r="C29" s="686" t="n">
        <v>0.111</v>
      </c>
      <c r="D29" s="687" t="n">
        <v>0.081</v>
      </c>
      <c r="E29" s="687" t="n">
        <v>0.045</v>
      </c>
      <c r="F29" s="688" t="n">
        <v>0</v>
      </c>
      <c r="G29" s="686" t="n">
        <v>0.031</v>
      </c>
      <c r="H29" s="687" t="n">
        <v>0.023</v>
      </c>
      <c r="I29" s="688" t="n">
        <v>0</v>
      </c>
      <c r="J29" s="686" t="n">
        <v>0.023</v>
      </c>
      <c r="K29" s="688" t="n">
        <v>0</v>
      </c>
      <c r="L29" s="689" t="n">
        <v>0.186</v>
      </c>
      <c r="M29" s="690" t="n">
        <v>0.178</v>
      </c>
      <c r="N29" s="690" t="n">
        <v>0.155</v>
      </c>
      <c r="O29" s="690" t="n">
        <v>0.125</v>
      </c>
      <c r="P29" s="690" t="n">
        <v>0.163</v>
      </c>
      <c r="Q29" s="690" t="n">
        <v>0.156</v>
      </c>
      <c r="R29" s="690" t="n">
        <v>0.155</v>
      </c>
      <c r="S29" s="690" t="n">
        <v>0.148</v>
      </c>
      <c r="T29" s="690" t="n">
        <v>0.133</v>
      </c>
      <c r="U29" s="690" t="n">
        <v>0.125</v>
      </c>
      <c r="V29" s="690" t="n">
        <v>0.12</v>
      </c>
      <c r="W29" s="690" t="n">
        <v>0.132</v>
      </c>
      <c r="X29" s="690" t="n">
        <v>0.112</v>
      </c>
      <c r="Y29" s="690" t="n">
        <v>0.097</v>
      </c>
      <c r="Z29" s="690" t="n">
        <v>0.102</v>
      </c>
      <c r="AA29" s="690" t="n">
        <v>0.089</v>
      </c>
      <c r="AB29" s="690" t="n">
        <v>0.089</v>
      </c>
      <c r="AC29" s="691" t="n">
        <v>0.066</v>
      </c>
      <c r="AD29" s="692" t="n">
        <v>0</v>
      </c>
      <c r="AE29" s="693" t="n">
        <v>0.021</v>
      </c>
      <c r="AF29" s="643"/>
      <c r="AG29" s="684" t="s">
        <v>350</v>
      </c>
      <c r="AH29" s="694" t="s">
        <v>351</v>
      </c>
      <c r="AI29" s="695" t="n">
        <f aca="false">J29/L29</f>
        <v>0.123655913978495</v>
      </c>
      <c r="AJ29" s="696" t="n">
        <f aca="false">J29/M29</f>
        <v>0.129213483146067</v>
      </c>
      <c r="AK29" s="696" t="n">
        <f aca="false">J29/N29</f>
        <v>0.148387096774194</v>
      </c>
      <c r="AL29" s="697" t="n">
        <f aca="false">J29/O29</f>
        <v>0.184</v>
      </c>
      <c r="AM29" s="643"/>
      <c r="AN29" s="643"/>
      <c r="AO29" s="643"/>
      <c r="AQ29" s="643"/>
      <c r="AR29" s="684" t="s">
        <v>350</v>
      </c>
      <c r="AS29" s="694" t="s">
        <v>351</v>
      </c>
      <c r="AT29" s="699" t="n">
        <f aca="false">O29/L29</f>
        <v>0.672043010752688</v>
      </c>
      <c r="AU29" s="700" t="n">
        <f aca="false">O29/M29</f>
        <v>0.702247191011236</v>
      </c>
      <c r="AV29" s="700" t="n">
        <f aca="false">O29/N29</f>
        <v>0.806451612903226</v>
      </c>
      <c r="AW29" s="701" t="n">
        <f aca="false">O29/O29</f>
        <v>1</v>
      </c>
      <c r="BA29" s="703" t="s">
        <v>350</v>
      </c>
      <c r="BB29" s="704" t="s">
        <v>311</v>
      </c>
    </row>
    <row r="30" customFormat="false" ht="13" hidden="false" customHeight="false" outlineLevel="0" collapsed="false">
      <c r="A30" s="684" t="s">
        <v>352</v>
      </c>
      <c r="B30" s="685" t="s">
        <v>353</v>
      </c>
      <c r="C30" s="686" t="n">
        <v>0.111</v>
      </c>
      <c r="D30" s="687" t="n">
        <v>0.081</v>
      </c>
      <c r="E30" s="687" t="n">
        <v>0.045</v>
      </c>
      <c r="F30" s="688" t="n">
        <v>0</v>
      </c>
      <c r="G30" s="686" t="n">
        <v>0.031</v>
      </c>
      <c r="H30" s="687" t="n">
        <v>0.023</v>
      </c>
      <c r="I30" s="688" t="n">
        <v>0</v>
      </c>
      <c r="J30" s="686" t="n">
        <v>0.023</v>
      </c>
      <c r="K30" s="688" t="n">
        <v>0</v>
      </c>
      <c r="L30" s="689" t="n">
        <v>0.186</v>
      </c>
      <c r="M30" s="690" t="n">
        <v>0.178</v>
      </c>
      <c r="N30" s="690" t="n">
        <v>0.155</v>
      </c>
      <c r="O30" s="690" t="n">
        <v>0.125</v>
      </c>
      <c r="P30" s="690" t="n">
        <v>0.163</v>
      </c>
      <c r="Q30" s="690" t="n">
        <v>0.156</v>
      </c>
      <c r="R30" s="690" t="n">
        <v>0.155</v>
      </c>
      <c r="S30" s="690" t="n">
        <v>0.148</v>
      </c>
      <c r="T30" s="690" t="n">
        <v>0.133</v>
      </c>
      <c r="U30" s="690" t="n">
        <v>0.125</v>
      </c>
      <c r="V30" s="690" t="n">
        <v>0.12</v>
      </c>
      <c r="W30" s="690" t="n">
        <v>0.132</v>
      </c>
      <c r="X30" s="690" t="n">
        <v>0.112</v>
      </c>
      <c r="Y30" s="690" t="n">
        <v>0.097</v>
      </c>
      <c r="Z30" s="690" t="n">
        <v>0.102</v>
      </c>
      <c r="AA30" s="690" t="n">
        <v>0.089</v>
      </c>
      <c r="AB30" s="690" t="n">
        <v>0.089</v>
      </c>
      <c r="AC30" s="691" t="n">
        <v>0.066</v>
      </c>
      <c r="AD30" s="692" t="n">
        <v>0</v>
      </c>
      <c r="AE30" s="693" t="n">
        <v>0.021</v>
      </c>
      <c r="AF30" s="643"/>
      <c r="AG30" s="684" t="s">
        <v>352</v>
      </c>
      <c r="AH30" s="694" t="s">
        <v>353</v>
      </c>
      <c r="AI30" s="695" t="n">
        <f aca="false">J30/L30</f>
        <v>0.123655913978495</v>
      </c>
      <c r="AJ30" s="696" t="n">
        <f aca="false">J30/M30</f>
        <v>0.129213483146067</v>
      </c>
      <c r="AK30" s="696" t="n">
        <f aca="false">J30/N30</f>
        <v>0.148387096774194</v>
      </c>
      <c r="AL30" s="697" t="n">
        <f aca="false">J30/O30</f>
        <v>0.184</v>
      </c>
      <c r="AM30" s="643"/>
      <c r="AN30" s="643"/>
      <c r="AO30" s="643"/>
      <c r="AQ30" s="643"/>
      <c r="AR30" s="684" t="s">
        <v>352</v>
      </c>
      <c r="AS30" s="694" t="s">
        <v>353</v>
      </c>
      <c r="AT30" s="699" t="n">
        <f aca="false">O30/L30</f>
        <v>0.672043010752688</v>
      </c>
      <c r="AU30" s="700" t="n">
        <f aca="false">O30/M30</f>
        <v>0.702247191011236</v>
      </c>
      <c r="AV30" s="700" t="n">
        <f aca="false">O30/N30</f>
        <v>0.806451612903226</v>
      </c>
      <c r="AW30" s="701" t="n">
        <f aca="false">O30/O30</f>
        <v>1</v>
      </c>
      <c r="BA30" s="703" t="s">
        <v>352</v>
      </c>
      <c r="BB30" s="704" t="s">
        <v>311</v>
      </c>
    </row>
    <row r="31" customFormat="false" ht="13" hidden="false" customHeight="false" outlineLevel="0" collapsed="false">
      <c r="A31" s="684" t="s">
        <v>354</v>
      </c>
      <c r="B31" s="685" t="s">
        <v>355</v>
      </c>
      <c r="C31" s="686" t="n">
        <v>0.083</v>
      </c>
      <c r="D31" s="687" t="n">
        <v>0.06</v>
      </c>
      <c r="E31" s="687" t="n">
        <v>0.033</v>
      </c>
      <c r="F31" s="688" t="n">
        <v>0</v>
      </c>
      <c r="G31" s="686" t="n">
        <v>0.027</v>
      </c>
      <c r="H31" s="687" t="n">
        <v>0.023</v>
      </c>
      <c r="I31" s="688" t="n">
        <v>0</v>
      </c>
      <c r="J31" s="686" t="n">
        <v>0.016</v>
      </c>
      <c r="K31" s="688" t="n">
        <v>0</v>
      </c>
      <c r="L31" s="689" t="n">
        <v>0.14</v>
      </c>
      <c r="M31" s="690" t="n">
        <v>0.136</v>
      </c>
      <c r="N31" s="690" t="n">
        <v>0.113</v>
      </c>
      <c r="O31" s="690" t="n">
        <v>0.09</v>
      </c>
      <c r="P31" s="690" t="n">
        <v>0.124</v>
      </c>
      <c r="Q31" s="690" t="n">
        <v>0.117</v>
      </c>
      <c r="R31" s="690" t="n">
        <v>0.12</v>
      </c>
      <c r="S31" s="690" t="n">
        <v>0.113</v>
      </c>
      <c r="T31" s="690" t="n">
        <v>0.101</v>
      </c>
      <c r="U31" s="690" t="n">
        <v>0.097</v>
      </c>
      <c r="V31" s="690" t="n">
        <v>0.09</v>
      </c>
      <c r="W31" s="690" t="n">
        <v>0.097</v>
      </c>
      <c r="X31" s="690" t="n">
        <v>0.086</v>
      </c>
      <c r="Y31" s="690" t="n">
        <v>0.074</v>
      </c>
      <c r="Z31" s="690" t="n">
        <v>0.074</v>
      </c>
      <c r="AA31" s="690" t="n">
        <v>0.07</v>
      </c>
      <c r="AB31" s="690" t="n">
        <v>0.063</v>
      </c>
      <c r="AC31" s="691" t="n">
        <v>0.047</v>
      </c>
      <c r="AD31" s="692" t="n">
        <v>0</v>
      </c>
      <c r="AE31" s="693" t="n">
        <v>0.014</v>
      </c>
      <c r="AF31" s="643"/>
      <c r="AG31" s="684" t="s">
        <v>354</v>
      </c>
      <c r="AH31" s="694" t="s">
        <v>355</v>
      </c>
      <c r="AI31" s="695" t="n">
        <f aca="false">J31/L31</f>
        <v>0.114285714285714</v>
      </c>
      <c r="AJ31" s="696" t="n">
        <f aca="false">J31/M31</f>
        <v>0.117647058823529</v>
      </c>
      <c r="AK31" s="696" t="n">
        <f aca="false">J31/N31</f>
        <v>0.141592920353982</v>
      </c>
      <c r="AL31" s="697" t="n">
        <f aca="false">J31/O31</f>
        <v>0.177777777777778</v>
      </c>
      <c r="AM31" s="643"/>
      <c r="AN31" s="643"/>
      <c r="AO31" s="643"/>
      <c r="AQ31" s="643"/>
      <c r="AR31" s="684" t="s">
        <v>354</v>
      </c>
      <c r="AS31" s="694" t="s">
        <v>355</v>
      </c>
      <c r="AT31" s="699" t="n">
        <f aca="false">O31/L31</f>
        <v>0.642857142857143</v>
      </c>
      <c r="AU31" s="700" t="n">
        <f aca="false">O31/M31</f>
        <v>0.661764705882353</v>
      </c>
      <c r="AV31" s="700" t="n">
        <f aca="false">O31/N31</f>
        <v>0.79646017699115</v>
      </c>
      <c r="AW31" s="701" t="n">
        <f aca="false">O31/O31</f>
        <v>1</v>
      </c>
      <c r="BA31" s="707" t="s">
        <v>354</v>
      </c>
      <c r="BB31" s="704" t="s">
        <v>267</v>
      </c>
    </row>
    <row r="32" customFormat="false" ht="13" hidden="false" customHeight="false" outlineLevel="0" collapsed="false">
      <c r="A32" s="684" t="s">
        <v>356</v>
      </c>
      <c r="B32" s="685" t="s">
        <v>357</v>
      </c>
      <c r="C32" s="686" t="n">
        <v>0.083</v>
      </c>
      <c r="D32" s="687" t="n">
        <v>0.06</v>
      </c>
      <c r="E32" s="687" t="n">
        <v>0.033</v>
      </c>
      <c r="F32" s="688" t="n">
        <v>0</v>
      </c>
      <c r="G32" s="686" t="n">
        <v>0.027</v>
      </c>
      <c r="H32" s="687" t="n">
        <v>0.023</v>
      </c>
      <c r="I32" s="688" t="n">
        <v>0</v>
      </c>
      <c r="J32" s="686" t="n">
        <v>0.016</v>
      </c>
      <c r="K32" s="688" t="n">
        <v>0</v>
      </c>
      <c r="L32" s="689" t="n">
        <v>0.14</v>
      </c>
      <c r="M32" s="690" t="n">
        <v>0.136</v>
      </c>
      <c r="N32" s="690" t="n">
        <v>0.113</v>
      </c>
      <c r="O32" s="690" t="n">
        <v>0.09</v>
      </c>
      <c r="P32" s="690" t="n">
        <v>0.124</v>
      </c>
      <c r="Q32" s="690" t="n">
        <v>0.117</v>
      </c>
      <c r="R32" s="690" t="n">
        <v>0.12</v>
      </c>
      <c r="S32" s="690" t="n">
        <v>0.113</v>
      </c>
      <c r="T32" s="690" t="n">
        <v>0.101</v>
      </c>
      <c r="U32" s="690" t="n">
        <v>0.097</v>
      </c>
      <c r="V32" s="690" t="n">
        <v>0.09</v>
      </c>
      <c r="W32" s="690" t="n">
        <v>0.097</v>
      </c>
      <c r="X32" s="690" t="n">
        <v>0.086</v>
      </c>
      <c r="Y32" s="690" t="n">
        <v>0.074</v>
      </c>
      <c r="Z32" s="690" t="n">
        <v>0.074</v>
      </c>
      <c r="AA32" s="690" t="n">
        <v>0.07</v>
      </c>
      <c r="AB32" s="690" t="n">
        <v>0.063</v>
      </c>
      <c r="AC32" s="691" t="n">
        <v>0.047</v>
      </c>
      <c r="AD32" s="692" t="n">
        <v>0</v>
      </c>
      <c r="AE32" s="693" t="n">
        <v>0.014</v>
      </c>
      <c r="AF32" s="643"/>
      <c r="AG32" s="684" t="s">
        <v>356</v>
      </c>
      <c r="AH32" s="694" t="s">
        <v>357</v>
      </c>
      <c r="AI32" s="695" t="n">
        <f aca="false">J32/L32</f>
        <v>0.114285714285714</v>
      </c>
      <c r="AJ32" s="696" t="n">
        <f aca="false">J32/M32</f>
        <v>0.117647058823529</v>
      </c>
      <c r="AK32" s="696" t="n">
        <f aca="false">J32/N32</f>
        <v>0.141592920353982</v>
      </c>
      <c r="AL32" s="697" t="n">
        <f aca="false">J32/O32</f>
        <v>0.177777777777778</v>
      </c>
      <c r="AM32" s="643"/>
      <c r="AN32" s="643"/>
      <c r="AO32" s="643"/>
      <c r="AQ32" s="643"/>
      <c r="AR32" s="684" t="s">
        <v>356</v>
      </c>
      <c r="AS32" s="694" t="s">
        <v>357</v>
      </c>
      <c r="AT32" s="699" t="n">
        <f aca="false">O32/L32</f>
        <v>0.642857142857143</v>
      </c>
      <c r="AU32" s="700" t="n">
        <f aca="false">O32/M32</f>
        <v>0.661764705882353</v>
      </c>
      <c r="AV32" s="700" t="n">
        <f aca="false">O32/N32</f>
        <v>0.79646017699115</v>
      </c>
      <c r="AW32" s="701" t="n">
        <f aca="false">O32/O32</f>
        <v>1</v>
      </c>
      <c r="BA32" s="703" t="s">
        <v>356</v>
      </c>
      <c r="BB32" s="704" t="s">
        <v>267</v>
      </c>
    </row>
    <row r="33" customFormat="false" ht="13" hidden="false" customHeight="false" outlineLevel="0" collapsed="false">
      <c r="A33" s="684" t="s">
        <v>358</v>
      </c>
      <c r="B33" s="685" t="s">
        <v>359</v>
      </c>
      <c r="C33" s="686" t="n">
        <v>0.083</v>
      </c>
      <c r="D33" s="687" t="n">
        <v>0.06</v>
      </c>
      <c r="E33" s="687" t="n">
        <v>0.033</v>
      </c>
      <c r="F33" s="688" t="n">
        <v>0</v>
      </c>
      <c r="G33" s="686" t="n">
        <v>0.027</v>
      </c>
      <c r="H33" s="687" t="n">
        <v>0.023</v>
      </c>
      <c r="I33" s="688" t="n">
        <v>0</v>
      </c>
      <c r="J33" s="686" t="n">
        <v>0.016</v>
      </c>
      <c r="K33" s="688" t="n">
        <v>0</v>
      </c>
      <c r="L33" s="689" t="n">
        <v>0.14</v>
      </c>
      <c r="M33" s="690" t="n">
        <v>0.136</v>
      </c>
      <c r="N33" s="690" t="n">
        <v>0.113</v>
      </c>
      <c r="O33" s="690" t="n">
        <v>0.09</v>
      </c>
      <c r="P33" s="690" t="n">
        <v>0.124</v>
      </c>
      <c r="Q33" s="690" t="n">
        <v>0.117</v>
      </c>
      <c r="R33" s="690" t="n">
        <v>0.12</v>
      </c>
      <c r="S33" s="690" t="n">
        <v>0.113</v>
      </c>
      <c r="T33" s="690" t="n">
        <v>0.101</v>
      </c>
      <c r="U33" s="690" t="n">
        <v>0.097</v>
      </c>
      <c r="V33" s="690" t="n">
        <v>0.09</v>
      </c>
      <c r="W33" s="690" t="n">
        <v>0.097</v>
      </c>
      <c r="X33" s="690" t="n">
        <v>0.086</v>
      </c>
      <c r="Y33" s="690" t="n">
        <v>0.074</v>
      </c>
      <c r="Z33" s="690" t="n">
        <v>0.074</v>
      </c>
      <c r="AA33" s="690" t="n">
        <v>0.07</v>
      </c>
      <c r="AB33" s="690" t="n">
        <v>0.063</v>
      </c>
      <c r="AC33" s="691" t="n">
        <v>0.047</v>
      </c>
      <c r="AD33" s="692" t="n">
        <v>0</v>
      </c>
      <c r="AE33" s="693" t="n">
        <v>0.014</v>
      </c>
      <c r="AF33" s="643"/>
      <c r="AG33" s="684" t="s">
        <v>358</v>
      </c>
      <c r="AH33" s="694" t="s">
        <v>359</v>
      </c>
      <c r="AI33" s="695" t="n">
        <f aca="false">J33/L33</f>
        <v>0.114285714285714</v>
      </c>
      <c r="AJ33" s="696" t="n">
        <f aca="false">J33/M33</f>
        <v>0.117647058823529</v>
      </c>
      <c r="AK33" s="696" t="n">
        <f aca="false">J33/N33</f>
        <v>0.141592920353982</v>
      </c>
      <c r="AL33" s="697" t="n">
        <f aca="false">J33/O33</f>
        <v>0.177777777777778</v>
      </c>
      <c r="AM33" s="643"/>
      <c r="AN33" s="643"/>
      <c r="AO33" s="643"/>
      <c r="AQ33" s="643"/>
      <c r="AR33" s="684" t="s">
        <v>358</v>
      </c>
      <c r="AS33" s="694" t="s">
        <v>359</v>
      </c>
      <c r="AT33" s="699" t="n">
        <f aca="false">O33/L33</f>
        <v>0.642857142857143</v>
      </c>
      <c r="AU33" s="700" t="n">
        <f aca="false">O33/M33</f>
        <v>0.661764705882353</v>
      </c>
      <c r="AV33" s="700" t="n">
        <f aca="false">O33/N33</f>
        <v>0.79646017699115</v>
      </c>
      <c r="AW33" s="701" t="n">
        <f aca="false">O33/O33</f>
        <v>1</v>
      </c>
      <c r="BA33" s="703" t="s">
        <v>358</v>
      </c>
      <c r="BB33" s="704" t="s">
        <v>311</v>
      </c>
    </row>
    <row r="34" customFormat="false" ht="13" hidden="false" customHeight="false" outlineLevel="0" collapsed="false">
      <c r="A34" s="684" t="s">
        <v>360</v>
      </c>
      <c r="B34" s="685" t="s">
        <v>361</v>
      </c>
      <c r="C34" s="686" t="n">
        <v>0.083</v>
      </c>
      <c r="D34" s="687" t="n">
        <v>0.06</v>
      </c>
      <c r="E34" s="687" t="n">
        <v>0.033</v>
      </c>
      <c r="F34" s="688" t="n">
        <v>0</v>
      </c>
      <c r="G34" s="686" t="n">
        <v>0.027</v>
      </c>
      <c r="H34" s="687" t="n">
        <v>0.023</v>
      </c>
      <c r="I34" s="688" t="n">
        <v>0</v>
      </c>
      <c r="J34" s="686" t="n">
        <v>0.016</v>
      </c>
      <c r="K34" s="688" t="n">
        <v>0</v>
      </c>
      <c r="L34" s="689" t="n">
        <v>0.14</v>
      </c>
      <c r="M34" s="690" t="n">
        <v>0.136</v>
      </c>
      <c r="N34" s="690" t="n">
        <v>0.113</v>
      </c>
      <c r="O34" s="690" t="n">
        <v>0.09</v>
      </c>
      <c r="P34" s="690" t="n">
        <v>0.124</v>
      </c>
      <c r="Q34" s="690" t="n">
        <v>0.117</v>
      </c>
      <c r="R34" s="690" t="n">
        <v>0.12</v>
      </c>
      <c r="S34" s="690" t="n">
        <v>0.113</v>
      </c>
      <c r="T34" s="690" t="n">
        <v>0.101</v>
      </c>
      <c r="U34" s="690" t="n">
        <v>0.097</v>
      </c>
      <c r="V34" s="690" t="n">
        <v>0.09</v>
      </c>
      <c r="W34" s="690" t="n">
        <v>0.097</v>
      </c>
      <c r="X34" s="690" t="n">
        <v>0.086</v>
      </c>
      <c r="Y34" s="690" t="n">
        <v>0.074</v>
      </c>
      <c r="Z34" s="690" t="n">
        <v>0.074</v>
      </c>
      <c r="AA34" s="690" t="n">
        <v>0.07</v>
      </c>
      <c r="AB34" s="690" t="n">
        <v>0.063</v>
      </c>
      <c r="AC34" s="691" t="n">
        <v>0.047</v>
      </c>
      <c r="AD34" s="692" t="n">
        <v>0</v>
      </c>
      <c r="AE34" s="693" t="n">
        <v>0.014</v>
      </c>
      <c r="AF34" s="643"/>
      <c r="AG34" s="684" t="s">
        <v>360</v>
      </c>
      <c r="AH34" s="694" t="s">
        <v>361</v>
      </c>
      <c r="AI34" s="695" t="n">
        <f aca="false">J34/L34</f>
        <v>0.114285714285714</v>
      </c>
      <c r="AJ34" s="696" t="n">
        <f aca="false">J34/M34</f>
        <v>0.117647058823529</v>
      </c>
      <c r="AK34" s="696" t="n">
        <f aca="false">J34/N34</f>
        <v>0.141592920353982</v>
      </c>
      <c r="AL34" s="697" t="n">
        <f aca="false">J34/O34</f>
        <v>0.177777777777778</v>
      </c>
      <c r="AM34" s="643"/>
      <c r="AN34" s="643"/>
      <c r="AO34" s="643"/>
      <c r="AQ34" s="643"/>
      <c r="AR34" s="684" t="s">
        <v>360</v>
      </c>
      <c r="AS34" s="694" t="s">
        <v>361</v>
      </c>
      <c r="AT34" s="699" t="n">
        <f aca="false">O34/L34</f>
        <v>0.642857142857143</v>
      </c>
      <c r="AU34" s="700" t="n">
        <f aca="false">O34/M34</f>
        <v>0.661764705882353</v>
      </c>
      <c r="AV34" s="700" t="n">
        <f aca="false">O34/N34</f>
        <v>0.79646017699115</v>
      </c>
      <c r="AW34" s="701" t="n">
        <f aca="false">O34/O34</f>
        <v>1</v>
      </c>
      <c r="BA34" s="703" t="s">
        <v>360</v>
      </c>
      <c r="BB34" s="704" t="s">
        <v>311</v>
      </c>
    </row>
    <row r="35" customFormat="false" ht="13" hidden="false" customHeight="false" outlineLevel="0" collapsed="false">
      <c r="A35" s="684" t="s">
        <v>362</v>
      </c>
      <c r="B35" s="685" t="s">
        <v>363</v>
      </c>
      <c r="C35" s="686" t="n">
        <v>0.039</v>
      </c>
      <c r="D35" s="687" t="n">
        <v>0.029</v>
      </c>
      <c r="E35" s="687" t="n">
        <v>0.016</v>
      </c>
      <c r="F35" s="688" t="n">
        <v>0</v>
      </c>
      <c r="G35" s="686" t="n">
        <v>0.021</v>
      </c>
      <c r="H35" s="687" t="n">
        <v>0.017</v>
      </c>
      <c r="I35" s="688" t="n">
        <v>0</v>
      </c>
      <c r="J35" s="686" t="n">
        <v>0.008</v>
      </c>
      <c r="K35" s="688" t="n">
        <v>0</v>
      </c>
      <c r="L35" s="689" t="n">
        <v>0.075</v>
      </c>
      <c r="M35" s="690" t="n">
        <v>0.071</v>
      </c>
      <c r="N35" s="690" t="n">
        <v>0.054</v>
      </c>
      <c r="O35" s="690" t="n">
        <v>0.044</v>
      </c>
      <c r="P35" s="690" t="n">
        <v>0.067</v>
      </c>
      <c r="Q35" s="690" t="n">
        <v>0.065</v>
      </c>
      <c r="R35" s="690" t="n">
        <v>0.063</v>
      </c>
      <c r="S35" s="690" t="n">
        <v>0.061</v>
      </c>
      <c r="T35" s="690" t="n">
        <v>0.057</v>
      </c>
      <c r="U35" s="690" t="n">
        <v>0.053</v>
      </c>
      <c r="V35" s="690" t="n">
        <v>0.052</v>
      </c>
      <c r="W35" s="690" t="n">
        <v>0.046</v>
      </c>
      <c r="X35" s="690" t="n">
        <v>0.048</v>
      </c>
      <c r="Y35" s="690" t="n">
        <v>0.044</v>
      </c>
      <c r="Z35" s="690" t="n">
        <v>0.036</v>
      </c>
      <c r="AA35" s="690" t="n">
        <v>0.04</v>
      </c>
      <c r="AB35" s="690" t="n">
        <v>0.031</v>
      </c>
      <c r="AC35" s="691" t="n">
        <v>0.023</v>
      </c>
      <c r="AD35" s="692" t="n">
        <v>0</v>
      </c>
      <c r="AE35" s="693" t="n">
        <v>0.007</v>
      </c>
      <c r="AF35" s="643"/>
      <c r="AG35" s="684" t="s">
        <v>362</v>
      </c>
      <c r="AH35" s="694" t="s">
        <v>363</v>
      </c>
      <c r="AI35" s="695" t="n">
        <f aca="false">J35/L35</f>
        <v>0.106666666666667</v>
      </c>
      <c r="AJ35" s="696" t="n">
        <f aca="false">J35/M35</f>
        <v>0.112676056338028</v>
      </c>
      <c r="AK35" s="696" t="n">
        <f aca="false">J35/N35</f>
        <v>0.148148148148148</v>
      </c>
      <c r="AL35" s="697" t="n">
        <f aca="false">J35/O35</f>
        <v>0.181818181818182</v>
      </c>
      <c r="AM35" s="643"/>
      <c r="AN35" s="643"/>
      <c r="AO35" s="643"/>
      <c r="AQ35" s="643"/>
      <c r="AR35" s="684" t="s">
        <v>362</v>
      </c>
      <c r="AS35" s="694" t="s">
        <v>363</v>
      </c>
      <c r="AT35" s="699" t="n">
        <f aca="false">O35/L35</f>
        <v>0.586666666666667</v>
      </c>
      <c r="AU35" s="700" t="n">
        <f aca="false">O35/M35</f>
        <v>0.619718309859155</v>
      </c>
      <c r="AV35" s="700" t="n">
        <f aca="false">O35/N35</f>
        <v>0.814814814814815</v>
      </c>
      <c r="AW35" s="701" t="n">
        <f aca="false">O35/O35</f>
        <v>1</v>
      </c>
      <c r="BA35" s="707" t="s">
        <v>362</v>
      </c>
      <c r="BB35" s="704" t="s">
        <v>267</v>
      </c>
    </row>
    <row r="36" customFormat="false" ht="13" hidden="false" customHeight="false" outlineLevel="0" collapsed="false">
      <c r="A36" s="684" t="s">
        <v>364</v>
      </c>
      <c r="B36" s="685" t="s">
        <v>365</v>
      </c>
      <c r="C36" s="686" t="n">
        <v>0.039</v>
      </c>
      <c r="D36" s="687" t="n">
        <v>0.029</v>
      </c>
      <c r="E36" s="687" t="n">
        <v>0.016</v>
      </c>
      <c r="F36" s="688" t="n">
        <v>0</v>
      </c>
      <c r="G36" s="686" t="n">
        <v>0.021</v>
      </c>
      <c r="H36" s="687" t="n">
        <v>0.017</v>
      </c>
      <c r="I36" s="688" t="n">
        <v>0</v>
      </c>
      <c r="J36" s="686" t="n">
        <v>0.008</v>
      </c>
      <c r="K36" s="688" t="n">
        <v>0</v>
      </c>
      <c r="L36" s="689" t="n">
        <v>0.075</v>
      </c>
      <c r="M36" s="690" t="n">
        <v>0.071</v>
      </c>
      <c r="N36" s="690" t="n">
        <v>0.054</v>
      </c>
      <c r="O36" s="690" t="n">
        <v>0.044</v>
      </c>
      <c r="P36" s="690" t="n">
        <v>0.067</v>
      </c>
      <c r="Q36" s="690" t="n">
        <v>0.065</v>
      </c>
      <c r="R36" s="690" t="n">
        <v>0.063</v>
      </c>
      <c r="S36" s="690" t="n">
        <v>0.061</v>
      </c>
      <c r="T36" s="690" t="n">
        <v>0.057</v>
      </c>
      <c r="U36" s="690" t="n">
        <v>0.053</v>
      </c>
      <c r="V36" s="690" t="n">
        <v>0.052</v>
      </c>
      <c r="W36" s="690" t="n">
        <v>0.046</v>
      </c>
      <c r="X36" s="690" t="n">
        <v>0.048</v>
      </c>
      <c r="Y36" s="690" t="n">
        <v>0.044</v>
      </c>
      <c r="Z36" s="690" t="n">
        <v>0.036</v>
      </c>
      <c r="AA36" s="690" t="n">
        <v>0.04</v>
      </c>
      <c r="AB36" s="690" t="n">
        <v>0.031</v>
      </c>
      <c r="AC36" s="691" t="n">
        <v>0.023</v>
      </c>
      <c r="AD36" s="692" t="n">
        <v>0</v>
      </c>
      <c r="AE36" s="693" t="n">
        <v>0.007</v>
      </c>
      <c r="AF36" s="643"/>
      <c r="AG36" s="684" t="s">
        <v>364</v>
      </c>
      <c r="AH36" s="694" t="s">
        <v>365</v>
      </c>
      <c r="AI36" s="695" t="n">
        <f aca="false">J36/L36</f>
        <v>0.106666666666667</v>
      </c>
      <c r="AJ36" s="696" t="n">
        <f aca="false">J36/M36</f>
        <v>0.112676056338028</v>
      </c>
      <c r="AK36" s="696" t="n">
        <f aca="false">J36/N36</f>
        <v>0.148148148148148</v>
      </c>
      <c r="AL36" s="697" t="n">
        <f aca="false">J36/O36</f>
        <v>0.181818181818182</v>
      </c>
      <c r="AM36" s="643"/>
      <c r="AN36" s="643"/>
      <c r="AO36" s="643"/>
      <c r="AQ36" s="643"/>
      <c r="AR36" s="684" t="s">
        <v>364</v>
      </c>
      <c r="AS36" s="694" t="s">
        <v>365</v>
      </c>
      <c r="AT36" s="699" t="n">
        <f aca="false">O36/L36</f>
        <v>0.586666666666667</v>
      </c>
      <c r="AU36" s="700" t="n">
        <f aca="false">O36/M36</f>
        <v>0.619718309859155</v>
      </c>
      <c r="AV36" s="700" t="n">
        <f aca="false">O36/N36</f>
        <v>0.814814814814815</v>
      </c>
      <c r="AW36" s="701" t="n">
        <f aca="false">O36/O36</f>
        <v>1</v>
      </c>
      <c r="BA36" s="703" t="s">
        <v>364</v>
      </c>
      <c r="BB36" s="704" t="s">
        <v>311</v>
      </c>
    </row>
    <row r="37" customFormat="false" ht="13" hidden="false" customHeight="false" outlineLevel="0" collapsed="false">
      <c r="A37" s="684" t="s">
        <v>366</v>
      </c>
      <c r="B37" s="685" t="s">
        <v>367</v>
      </c>
      <c r="C37" s="686" t="n">
        <v>0.039</v>
      </c>
      <c r="D37" s="687" t="n">
        <v>0.029</v>
      </c>
      <c r="E37" s="687" t="n">
        <v>0.016</v>
      </c>
      <c r="F37" s="688" t="n">
        <v>0</v>
      </c>
      <c r="G37" s="686" t="n">
        <v>0.021</v>
      </c>
      <c r="H37" s="687" t="n">
        <v>0.017</v>
      </c>
      <c r="I37" s="688" t="n">
        <v>0</v>
      </c>
      <c r="J37" s="686" t="n">
        <v>0.008</v>
      </c>
      <c r="K37" s="688" t="n">
        <v>0</v>
      </c>
      <c r="L37" s="689" t="n">
        <v>0.075</v>
      </c>
      <c r="M37" s="690" t="n">
        <v>0.071</v>
      </c>
      <c r="N37" s="690" t="n">
        <v>0.054</v>
      </c>
      <c r="O37" s="690" t="n">
        <v>0.044</v>
      </c>
      <c r="P37" s="690" t="n">
        <v>0.067</v>
      </c>
      <c r="Q37" s="690" t="n">
        <v>0.065</v>
      </c>
      <c r="R37" s="690" t="n">
        <v>0.063</v>
      </c>
      <c r="S37" s="690" t="n">
        <v>0.061</v>
      </c>
      <c r="T37" s="690" t="n">
        <v>0.057</v>
      </c>
      <c r="U37" s="690" t="n">
        <v>0.053</v>
      </c>
      <c r="V37" s="690" t="n">
        <v>0.052</v>
      </c>
      <c r="W37" s="690" t="n">
        <v>0.046</v>
      </c>
      <c r="X37" s="690" t="n">
        <v>0.048</v>
      </c>
      <c r="Y37" s="690" t="n">
        <v>0.044</v>
      </c>
      <c r="Z37" s="690" t="n">
        <v>0.036</v>
      </c>
      <c r="AA37" s="690" t="n">
        <v>0.04</v>
      </c>
      <c r="AB37" s="690" t="n">
        <v>0.031</v>
      </c>
      <c r="AC37" s="691" t="n">
        <v>0.023</v>
      </c>
      <c r="AD37" s="692" t="n">
        <v>0</v>
      </c>
      <c r="AE37" s="693" t="n">
        <v>0.007</v>
      </c>
      <c r="AF37" s="643"/>
      <c r="AG37" s="684" t="s">
        <v>366</v>
      </c>
      <c r="AH37" s="694" t="s">
        <v>367</v>
      </c>
      <c r="AI37" s="695" t="n">
        <f aca="false">J37/L37</f>
        <v>0.106666666666667</v>
      </c>
      <c r="AJ37" s="696" t="n">
        <f aca="false">J37/M37</f>
        <v>0.112676056338028</v>
      </c>
      <c r="AK37" s="696" t="n">
        <f aca="false">J37/N37</f>
        <v>0.148148148148148</v>
      </c>
      <c r="AL37" s="697" t="n">
        <f aca="false">J37/O37</f>
        <v>0.181818181818182</v>
      </c>
      <c r="AM37" s="643"/>
      <c r="AN37" s="643"/>
      <c r="AO37" s="643"/>
      <c r="AQ37" s="643"/>
      <c r="AR37" s="684" t="s">
        <v>366</v>
      </c>
      <c r="AS37" s="694" t="s">
        <v>367</v>
      </c>
      <c r="AT37" s="699" t="n">
        <f aca="false">O37/L37</f>
        <v>0.586666666666667</v>
      </c>
      <c r="AU37" s="700" t="n">
        <f aca="false">O37/M37</f>
        <v>0.619718309859155</v>
      </c>
      <c r="AV37" s="700" t="n">
        <f aca="false">O37/N37</f>
        <v>0.814814814814815</v>
      </c>
      <c r="AW37" s="701" t="n">
        <f aca="false">O37/O37</f>
        <v>1</v>
      </c>
      <c r="BA37" s="703" t="s">
        <v>366</v>
      </c>
      <c r="BB37" s="704" t="s">
        <v>311</v>
      </c>
    </row>
    <row r="38" customFormat="false" ht="13" hidden="false" customHeight="false" outlineLevel="0" collapsed="false">
      <c r="A38" s="684" t="s">
        <v>368</v>
      </c>
      <c r="B38" s="685" t="s">
        <v>369</v>
      </c>
      <c r="C38" s="686" t="n">
        <v>0.026</v>
      </c>
      <c r="D38" s="687" t="n">
        <v>0.019</v>
      </c>
      <c r="E38" s="687" t="n">
        <v>0.01</v>
      </c>
      <c r="F38" s="688" t="n">
        <v>0</v>
      </c>
      <c r="G38" s="686" t="n">
        <v>0.015</v>
      </c>
      <c r="H38" s="687" t="n">
        <v>0.011</v>
      </c>
      <c r="I38" s="688" t="n">
        <v>0</v>
      </c>
      <c r="J38" s="686" t="n">
        <v>0.005</v>
      </c>
      <c r="K38" s="688" t="n">
        <v>0</v>
      </c>
      <c r="L38" s="689" t="n">
        <v>0.051</v>
      </c>
      <c r="M38" s="690" t="n">
        <v>0.047</v>
      </c>
      <c r="N38" s="690" t="n">
        <v>0.036</v>
      </c>
      <c r="O38" s="690" t="n">
        <v>0.029</v>
      </c>
      <c r="P38" s="690" t="n">
        <v>0.046</v>
      </c>
      <c r="Q38" s="690" t="n">
        <v>0.044</v>
      </c>
      <c r="R38" s="690" t="n">
        <v>0.042</v>
      </c>
      <c r="S38" s="690" t="n">
        <v>0.04</v>
      </c>
      <c r="T38" s="690" t="n">
        <v>0.039</v>
      </c>
      <c r="U38" s="690" t="n">
        <v>0.035</v>
      </c>
      <c r="V38" s="690" t="n">
        <v>0.035</v>
      </c>
      <c r="W38" s="690" t="n">
        <v>0.031</v>
      </c>
      <c r="X38" s="690" t="n">
        <v>0.031</v>
      </c>
      <c r="Y38" s="690" t="n">
        <v>0.03</v>
      </c>
      <c r="Z38" s="690" t="n">
        <v>0.024</v>
      </c>
      <c r="AA38" s="690" t="n">
        <v>0.026</v>
      </c>
      <c r="AB38" s="690" t="n">
        <v>0.02</v>
      </c>
      <c r="AC38" s="691" t="n">
        <v>0.015</v>
      </c>
      <c r="AD38" s="692" t="n">
        <v>0</v>
      </c>
      <c r="AE38" s="693" t="n">
        <v>0.005</v>
      </c>
      <c r="AF38" s="643"/>
      <c r="AG38" s="684" t="s">
        <v>368</v>
      </c>
      <c r="AH38" s="694" t="s">
        <v>369</v>
      </c>
      <c r="AI38" s="695" t="n">
        <f aca="false">J38/L38</f>
        <v>0.0980392156862745</v>
      </c>
      <c r="AJ38" s="696" t="n">
        <f aca="false">J38/M38</f>
        <v>0.106382978723404</v>
      </c>
      <c r="AK38" s="696" t="n">
        <f aca="false">J38/N38</f>
        <v>0.138888888888889</v>
      </c>
      <c r="AL38" s="697" t="n">
        <f aca="false">J38/O38</f>
        <v>0.172413793103448</v>
      </c>
      <c r="AM38" s="643"/>
      <c r="AN38" s="643"/>
      <c r="AO38" s="643"/>
      <c r="AQ38" s="643"/>
      <c r="AR38" s="684" t="s">
        <v>368</v>
      </c>
      <c r="AS38" s="694" t="s">
        <v>369</v>
      </c>
      <c r="AT38" s="699" t="n">
        <f aca="false">O38/L38</f>
        <v>0.568627450980392</v>
      </c>
      <c r="AU38" s="700" t="n">
        <f aca="false">O38/M38</f>
        <v>0.617021276595745</v>
      </c>
      <c r="AV38" s="700" t="n">
        <f aca="false">O38/N38</f>
        <v>0.805555555555556</v>
      </c>
      <c r="AW38" s="701" t="n">
        <f aca="false">O38/O38</f>
        <v>1</v>
      </c>
      <c r="BA38" s="703" t="s">
        <v>368</v>
      </c>
      <c r="BB38" s="704" t="s">
        <v>311</v>
      </c>
    </row>
    <row r="39" customFormat="false" ht="13" hidden="false" customHeight="false" outlineLevel="0" collapsed="false">
      <c r="A39" s="684" t="s">
        <v>370</v>
      </c>
      <c r="B39" s="685" t="s">
        <v>371</v>
      </c>
      <c r="C39" s="686" t="n">
        <v>0.026</v>
      </c>
      <c r="D39" s="687" t="n">
        <v>0.019</v>
      </c>
      <c r="E39" s="687" t="n">
        <v>0.01</v>
      </c>
      <c r="F39" s="688" t="n">
        <v>0</v>
      </c>
      <c r="G39" s="686" t="n">
        <v>0.015</v>
      </c>
      <c r="H39" s="687" t="n">
        <v>0.011</v>
      </c>
      <c r="I39" s="688" t="n">
        <v>0</v>
      </c>
      <c r="J39" s="686" t="n">
        <v>0.005</v>
      </c>
      <c r="K39" s="688" t="n">
        <v>0</v>
      </c>
      <c r="L39" s="689" t="n">
        <v>0.051</v>
      </c>
      <c r="M39" s="690" t="n">
        <v>0.047</v>
      </c>
      <c r="N39" s="690" t="n">
        <v>0.036</v>
      </c>
      <c r="O39" s="690" t="n">
        <v>0.029</v>
      </c>
      <c r="P39" s="690" t="n">
        <v>0.046</v>
      </c>
      <c r="Q39" s="690" t="n">
        <v>0.044</v>
      </c>
      <c r="R39" s="690" t="n">
        <v>0.042</v>
      </c>
      <c r="S39" s="690" t="n">
        <v>0.04</v>
      </c>
      <c r="T39" s="690" t="n">
        <v>0.039</v>
      </c>
      <c r="U39" s="690" t="n">
        <v>0.035</v>
      </c>
      <c r="V39" s="690" t="n">
        <v>0.035</v>
      </c>
      <c r="W39" s="690" t="n">
        <v>0.031</v>
      </c>
      <c r="X39" s="690" t="n">
        <v>0.031</v>
      </c>
      <c r="Y39" s="690" t="n">
        <v>0.03</v>
      </c>
      <c r="Z39" s="690" t="n">
        <v>0.024</v>
      </c>
      <c r="AA39" s="690" t="n">
        <v>0.026</v>
      </c>
      <c r="AB39" s="690" t="n">
        <v>0.02</v>
      </c>
      <c r="AC39" s="691" t="n">
        <v>0.015</v>
      </c>
      <c r="AD39" s="692" t="n">
        <v>0</v>
      </c>
      <c r="AE39" s="693" t="n">
        <v>0.005</v>
      </c>
      <c r="AF39" s="643"/>
      <c r="AG39" s="684" t="s">
        <v>370</v>
      </c>
      <c r="AH39" s="694" t="s">
        <v>371</v>
      </c>
      <c r="AI39" s="695" t="n">
        <f aca="false">J39/L39</f>
        <v>0.0980392156862745</v>
      </c>
      <c r="AJ39" s="696" t="n">
        <f aca="false">J39/M39</f>
        <v>0.106382978723404</v>
      </c>
      <c r="AK39" s="696" t="n">
        <f aca="false">J39/N39</f>
        <v>0.138888888888889</v>
      </c>
      <c r="AL39" s="697" t="n">
        <f aca="false">J39/O39</f>
        <v>0.172413793103448</v>
      </c>
      <c r="AM39" s="643"/>
      <c r="AN39" s="643"/>
      <c r="AO39" s="643"/>
      <c r="AQ39" s="643"/>
      <c r="AR39" s="684" t="s">
        <v>370</v>
      </c>
      <c r="AS39" s="694" t="s">
        <v>371</v>
      </c>
      <c r="AT39" s="699" t="n">
        <f aca="false">O39/L39</f>
        <v>0.568627450980392</v>
      </c>
      <c r="AU39" s="700" t="n">
        <f aca="false">O39/M39</f>
        <v>0.617021276595745</v>
      </c>
      <c r="AV39" s="700" t="n">
        <f aca="false">O39/N39</f>
        <v>0.805555555555556</v>
      </c>
      <c r="AW39" s="701" t="n">
        <f aca="false">O39/O39</f>
        <v>1</v>
      </c>
      <c r="BA39" s="703" t="s">
        <v>370</v>
      </c>
      <c r="BB39" s="704" t="s">
        <v>311</v>
      </c>
    </row>
    <row r="40" customFormat="false" ht="13" hidden="false" customHeight="false" outlineLevel="0" collapsed="false">
      <c r="A40" s="684" t="s">
        <v>372</v>
      </c>
      <c r="B40" s="685" t="s">
        <v>373</v>
      </c>
      <c r="C40" s="686" t="n">
        <v>0.026</v>
      </c>
      <c r="D40" s="687" t="n">
        <v>0.019</v>
      </c>
      <c r="E40" s="687" t="n">
        <v>0.01</v>
      </c>
      <c r="F40" s="688" t="n">
        <v>0</v>
      </c>
      <c r="G40" s="686" t="n">
        <v>0.015</v>
      </c>
      <c r="H40" s="687" t="n">
        <v>0.011</v>
      </c>
      <c r="I40" s="688" t="n">
        <v>0</v>
      </c>
      <c r="J40" s="686" t="n">
        <v>0.005</v>
      </c>
      <c r="K40" s="688" t="n">
        <v>0</v>
      </c>
      <c r="L40" s="689" t="n">
        <v>0.051</v>
      </c>
      <c r="M40" s="690" t="n">
        <v>0.047</v>
      </c>
      <c r="N40" s="690" t="n">
        <v>0.036</v>
      </c>
      <c r="O40" s="690" t="n">
        <v>0.029</v>
      </c>
      <c r="P40" s="690" t="n">
        <v>0.046</v>
      </c>
      <c r="Q40" s="690" t="n">
        <v>0.044</v>
      </c>
      <c r="R40" s="690" t="n">
        <v>0.042</v>
      </c>
      <c r="S40" s="690" t="n">
        <v>0.04</v>
      </c>
      <c r="T40" s="690" t="n">
        <v>0.039</v>
      </c>
      <c r="U40" s="690" t="n">
        <v>0.035</v>
      </c>
      <c r="V40" s="690" t="n">
        <v>0.035</v>
      </c>
      <c r="W40" s="690" t="n">
        <v>0.031</v>
      </c>
      <c r="X40" s="690" t="n">
        <v>0.031</v>
      </c>
      <c r="Y40" s="690" t="n">
        <v>0.03</v>
      </c>
      <c r="Z40" s="690" t="n">
        <v>0.024</v>
      </c>
      <c r="AA40" s="690" t="n">
        <v>0.026</v>
      </c>
      <c r="AB40" s="690" t="n">
        <v>0.02</v>
      </c>
      <c r="AC40" s="691" t="n">
        <v>0.015</v>
      </c>
      <c r="AD40" s="692" t="n">
        <v>0</v>
      </c>
      <c r="AE40" s="693" t="n">
        <v>0.005</v>
      </c>
      <c r="AG40" s="684" t="s">
        <v>372</v>
      </c>
      <c r="AH40" s="694" t="s">
        <v>373</v>
      </c>
      <c r="AI40" s="695" t="n">
        <f aca="false">J40/L40</f>
        <v>0.0980392156862745</v>
      </c>
      <c r="AJ40" s="696" t="n">
        <f aca="false">J40/M40</f>
        <v>0.106382978723404</v>
      </c>
      <c r="AK40" s="696" t="n">
        <f aca="false">J40/N40</f>
        <v>0.138888888888889</v>
      </c>
      <c r="AL40" s="697" t="n">
        <f aca="false">J40/O40</f>
        <v>0.172413793103448</v>
      </c>
      <c r="AN40" s="643"/>
      <c r="AR40" s="684" t="s">
        <v>372</v>
      </c>
      <c r="AS40" s="694" t="s">
        <v>373</v>
      </c>
      <c r="AT40" s="699" t="n">
        <f aca="false">O40/L40</f>
        <v>0.568627450980392</v>
      </c>
      <c r="AU40" s="700" t="n">
        <f aca="false">O40/M40</f>
        <v>0.617021276595745</v>
      </c>
      <c r="AV40" s="700" t="n">
        <f aca="false">O40/N40</f>
        <v>0.805555555555556</v>
      </c>
      <c r="AW40" s="701" t="n">
        <f aca="false">O40/O40</f>
        <v>1</v>
      </c>
      <c r="BA40" s="707" t="s">
        <v>372</v>
      </c>
      <c r="BB40" s="704" t="s">
        <v>267</v>
      </c>
    </row>
    <row r="41" customFormat="false" ht="13" hidden="false" customHeight="false" outlineLevel="0" collapsed="false">
      <c r="A41" s="684" t="s">
        <v>374</v>
      </c>
      <c r="B41" s="685" t="s">
        <v>375</v>
      </c>
      <c r="C41" s="686" t="n">
        <v>0.026</v>
      </c>
      <c r="D41" s="687" t="n">
        <v>0.019</v>
      </c>
      <c r="E41" s="687" t="n">
        <v>0.01</v>
      </c>
      <c r="F41" s="688" t="n">
        <v>0</v>
      </c>
      <c r="G41" s="686" t="n">
        <v>0.015</v>
      </c>
      <c r="H41" s="687" t="n">
        <v>0.011</v>
      </c>
      <c r="I41" s="688" t="n">
        <v>0</v>
      </c>
      <c r="J41" s="686" t="n">
        <v>0.005</v>
      </c>
      <c r="K41" s="688" t="n">
        <v>0</v>
      </c>
      <c r="L41" s="689" t="n">
        <v>0.051</v>
      </c>
      <c r="M41" s="690" t="n">
        <v>0.047</v>
      </c>
      <c r="N41" s="690" t="n">
        <v>0.036</v>
      </c>
      <c r="O41" s="690" t="n">
        <v>0.029</v>
      </c>
      <c r="P41" s="690" t="n">
        <v>0.046</v>
      </c>
      <c r="Q41" s="690" t="n">
        <v>0.044</v>
      </c>
      <c r="R41" s="690" t="n">
        <v>0.042</v>
      </c>
      <c r="S41" s="690" t="n">
        <v>0.04</v>
      </c>
      <c r="T41" s="690" t="n">
        <v>0.039</v>
      </c>
      <c r="U41" s="690" t="n">
        <v>0.035</v>
      </c>
      <c r="V41" s="690" t="n">
        <v>0.035</v>
      </c>
      <c r="W41" s="690" t="n">
        <v>0.031</v>
      </c>
      <c r="X41" s="690" t="n">
        <v>0.031</v>
      </c>
      <c r="Y41" s="690" t="n">
        <v>0.03</v>
      </c>
      <c r="Z41" s="690" t="n">
        <v>0.024</v>
      </c>
      <c r="AA41" s="690" t="n">
        <v>0.026</v>
      </c>
      <c r="AB41" s="690" t="n">
        <v>0.02</v>
      </c>
      <c r="AC41" s="691" t="n">
        <v>0.015</v>
      </c>
      <c r="AD41" s="692" t="n">
        <v>0</v>
      </c>
      <c r="AE41" s="693" t="n">
        <v>0.005</v>
      </c>
      <c r="AG41" s="684" t="s">
        <v>374</v>
      </c>
      <c r="AH41" s="694" t="s">
        <v>375</v>
      </c>
      <c r="AI41" s="695" t="n">
        <f aca="false">J41/L41</f>
        <v>0.0980392156862745</v>
      </c>
      <c r="AJ41" s="696" t="n">
        <f aca="false">J41/M41</f>
        <v>0.106382978723404</v>
      </c>
      <c r="AK41" s="696" t="n">
        <f aca="false">J41/N41</f>
        <v>0.138888888888889</v>
      </c>
      <c r="AL41" s="697" t="n">
        <f aca="false">J41/O41</f>
        <v>0.172413793103448</v>
      </c>
      <c r="AR41" s="684" t="s">
        <v>374</v>
      </c>
      <c r="AS41" s="694" t="s">
        <v>375</v>
      </c>
      <c r="AT41" s="699" t="n">
        <f aca="false">O41/L41</f>
        <v>0.568627450980392</v>
      </c>
      <c r="AU41" s="700" t="n">
        <f aca="false">O41/M41</f>
        <v>0.617021276595745</v>
      </c>
      <c r="AV41" s="700" t="n">
        <f aca="false">O41/N41</f>
        <v>0.805555555555556</v>
      </c>
      <c r="AW41" s="701" t="n">
        <f aca="false">O41/O41</f>
        <v>1</v>
      </c>
      <c r="BA41" s="703" t="s">
        <v>374</v>
      </c>
      <c r="BB41" s="704" t="s">
        <v>311</v>
      </c>
    </row>
    <row r="42" customFormat="false" ht="13" hidden="false" customHeight="false" outlineLevel="0" collapsed="false">
      <c r="A42" s="684" t="s">
        <v>376</v>
      </c>
      <c r="B42" s="685" t="s">
        <v>377</v>
      </c>
      <c r="C42" s="686" t="n">
        <v>0.026</v>
      </c>
      <c r="D42" s="687" t="n">
        <v>0.019</v>
      </c>
      <c r="E42" s="687" t="n">
        <v>0.01</v>
      </c>
      <c r="F42" s="688" t="n">
        <v>0</v>
      </c>
      <c r="G42" s="686" t="n">
        <v>0.015</v>
      </c>
      <c r="H42" s="687" t="n">
        <v>0.011</v>
      </c>
      <c r="I42" s="688" t="n">
        <v>0</v>
      </c>
      <c r="J42" s="686" t="n">
        <v>0.005</v>
      </c>
      <c r="K42" s="688" t="n">
        <v>0</v>
      </c>
      <c r="L42" s="689" t="n">
        <v>0.051</v>
      </c>
      <c r="M42" s="690" t="n">
        <v>0.047</v>
      </c>
      <c r="N42" s="690" t="n">
        <v>0.036</v>
      </c>
      <c r="O42" s="690" t="n">
        <v>0.029</v>
      </c>
      <c r="P42" s="690" t="n">
        <v>0.046</v>
      </c>
      <c r="Q42" s="690" t="n">
        <v>0.044</v>
      </c>
      <c r="R42" s="690" t="n">
        <v>0.042</v>
      </c>
      <c r="S42" s="690" t="n">
        <v>0.04</v>
      </c>
      <c r="T42" s="690" t="n">
        <v>0.039</v>
      </c>
      <c r="U42" s="690" t="n">
        <v>0.035</v>
      </c>
      <c r="V42" s="690" t="n">
        <v>0.035</v>
      </c>
      <c r="W42" s="690" t="n">
        <v>0.031</v>
      </c>
      <c r="X42" s="690" t="n">
        <v>0.031</v>
      </c>
      <c r="Y42" s="690" t="n">
        <v>0.03</v>
      </c>
      <c r="Z42" s="690" t="n">
        <v>0.024</v>
      </c>
      <c r="AA42" s="690" t="n">
        <v>0.026</v>
      </c>
      <c r="AB42" s="690" t="n">
        <v>0.02</v>
      </c>
      <c r="AC42" s="691" t="n">
        <v>0.015</v>
      </c>
      <c r="AD42" s="692" t="n">
        <v>0</v>
      </c>
      <c r="AE42" s="693" t="n">
        <v>0.005</v>
      </c>
      <c r="AG42" s="684" t="s">
        <v>376</v>
      </c>
      <c r="AH42" s="694" t="s">
        <v>377</v>
      </c>
      <c r="AI42" s="695" t="n">
        <f aca="false">J42/L42</f>
        <v>0.0980392156862745</v>
      </c>
      <c r="AJ42" s="696" t="n">
        <f aca="false">J42/M42</f>
        <v>0.106382978723404</v>
      </c>
      <c r="AK42" s="696" t="n">
        <f aca="false">J42/N42</f>
        <v>0.138888888888889</v>
      </c>
      <c r="AL42" s="697" t="n">
        <f aca="false">J42/O42</f>
        <v>0.172413793103448</v>
      </c>
      <c r="AR42" s="684" t="s">
        <v>376</v>
      </c>
      <c r="AS42" s="694" t="s">
        <v>377</v>
      </c>
      <c r="AT42" s="699" t="n">
        <f aca="false">O42/L42</f>
        <v>0.568627450980392</v>
      </c>
      <c r="AU42" s="700" t="n">
        <f aca="false">O42/M42</f>
        <v>0.617021276595745</v>
      </c>
      <c r="AV42" s="700" t="n">
        <f aca="false">O42/N42</f>
        <v>0.805555555555556</v>
      </c>
      <c r="AW42" s="701" t="n">
        <f aca="false">O42/O42</f>
        <v>1</v>
      </c>
      <c r="BA42" s="703" t="s">
        <v>376</v>
      </c>
      <c r="BB42" s="704" t="s">
        <v>311</v>
      </c>
    </row>
    <row r="43" customFormat="false" ht="13" hidden="false" customHeight="false" outlineLevel="0" collapsed="false">
      <c r="A43" s="684" t="s">
        <v>378</v>
      </c>
      <c r="B43" s="685" t="s">
        <v>379</v>
      </c>
      <c r="C43" s="686" t="n">
        <v>0.137</v>
      </c>
      <c r="D43" s="687" t="n">
        <v>0.1</v>
      </c>
      <c r="E43" s="687" t="n">
        <v>0.055</v>
      </c>
      <c r="F43" s="688" t="n">
        <v>0</v>
      </c>
      <c r="G43" s="686" t="n">
        <v>0.063</v>
      </c>
      <c r="H43" s="687" t="n">
        <v>0.042</v>
      </c>
      <c r="I43" s="688" t="n">
        <v>0</v>
      </c>
      <c r="J43" s="686" t="n">
        <v>0.024</v>
      </c>
      <c r="K43" s="688" t="n">
        <v>0</v>
      </c>
      <c r="L43" s="689" t="n">
        <v>0.245</v>
      </c>
      <c r="M43" s="690" t="n">
        <v>0.224</v>
      </c>
      <c r="N43" s="690" t="n">
        <v>0.182</v>
      </c>
      <c r="O43" s="690" t="n">
        <v>0.145</v>
      </c>
      <c r="P43" s="690" t="n">
        <v>0.221</v>
      </c>
      <c r="Q43" s="690" t="n">
        <v>0.208</v>
      </c>
      <c r="R43" s="690" t="n">
        <v>0.2</v>
      </c>
      <c r="S43" s="690" t="n">
        <v>0.187</v>
      </c>
      <c r="T43" s="690" t="n">
        <v>0.184</v>
      </c>
      <c r="U43" s="690" t="n">
        <v>0.163</v>
      </c>
      <c r="V43" s="690" t="n">
        <v>0.163</v>
      </c>
      <c r="W43" s="690" t="n">
        <v>0.158</v>
      </c>
      <c r="X43" s="690" t="n">
        <v>0.142</v>
      </c>
      <c r="Y43" s="690" t="n">
        <v>0.139</v>
      </c>
      <c r="Z43" s="690" t="n">
        <v>0.121</v>
      </c>
      <c r="AA43" s="690" t="n">
        <v>0.118</v>
      </c>
      <c r="AB43" s="690" t="n">
        <v>0.1</v>
      </c>
      <c r="AC43" s="691" t="n">
        <v>0.076</v>
      </c>
      <c r="AD43" s="692" t="n">
        <v>0</v>
      </c>
      <c r="AE43" s="693" t="n">
        <v>0.021</v>
      </c>
      <c r="AG43" s="684" t="s">
        <v>378</v>
      </c>
      <c r="AH43" s="694" t="s">
        <v>379</v>
      </c>
      <c r="AI43" s="695" t="n">
        <f aca="false">J43/L43</f>
        <v>0.0979591836734694</v>
      </c>
      <c r="AJ43" s="696" t="n">
        <f aca="false">J43/M43</f>
        <v>0.107142857142857</v>
      </c>
      <c r="AK43" s="696" t="n">
        <f aca="false">J43/N43</f>
        <v>0.131868131868132</v>
      </c>
      <c r="AL43" s="697" t="n">
        <f aca="false">J43/O43</f>
        <v>0.16551724137931</v>
      </c>
      <c r="AR43" s="684" t="s">
        <v>378</v>
      </c>
      <c r="AS43" s="694" t="s">
        <v>379</v>
      </c>
      <c r="AT43" s="699" t="n">
        <f aca="false">O43/L43</f>
        <v>0.591836734693878</v>
      </c>
      <c r="AU43" s="700" t="n">
        <f aca="false">O43/M43</f>
        <v>0.647321428571429</v>
      </c>
      <c r="AV43" s="700" t="n">
        <f aca="false">O43/N43</f>
        <v>0.796703296703297</v>
      </c>
      <c r="AW43" s="701" t="n">
        <f aca="false">O43/O43</f>
        <v>1</v>
      </c>
      <c r="BA43" s="708" t="s">
        <v>378</v>
      </c>
      <c r="BB43" s="704" t="s">
        <v>311</v>
      </c>
    </row>
    <row r="44" customFormat="false" ht="13" hidden="false" customHeight="false" outlineLevel="0" collapsed="false">
      <c r="A44" s="684" t="s">
        <v>380</v>
      </c>
      <c r="B44" s="685" t="s">
        <v>381</v>
      </c>
      <c r="C44" s="686" t="n">
        <v>0.137</v>
      </c>
      <c r="D44" s="687" t="n">
        <v>0.1</v>
      </c>
      <c r="E44" s="687" t="n">
        <v>0.055</v>
      </c>
      <c r="F44" s="688" t="n">
        <v>0</v>
      </c>
      <c r="G44" s="686" t="n">
        <v>0.063</v>
      </c>
      <c r="H44" s="687" t="n">
        <v>0.042</v>
      </c>
      <c r="I44" s="688" t="n">
        <v>0</v>
      </c>
      <c r="J44" s="686" t="n">
        <v>0.024</v>
      </c>
      <c r="K44" s="688" t="n">
        <v>0</v>
      </c>
      <c r="L44" s="689" t="n">
        <v>0.245</v>
      </c>
      <c r="M44" s="690" t="n">
        <v>0.224</v>
      </c>
      <c r="N44" s="690" t="n">
        <v>0.182</v>
      </c>
      <c r="O44" s="690" t="n">
        <v>0.145</v>
      </c>
      <c r="P44" s="690" t="n">
        <v>0.221</v>
      </c>
      <c r="Q44" s="690" t="n">
        <v>0.208</v>
      </c>
      <c r="R44" s="690" t="n">
        <v>0.2</v>
      </c>
      <c r="S44" s="690" t="n">
        <v>0.187</v>
      </c>
      <c r="T44" s="690" t="n">
        <v>0.184</v>
      </c>
      <c r="U44" s="690" t="n">
        <v>0.163</v>
      </c>
      <c r="V44" s="690" t="n">
        <v>0.163</v>
      </c>
      <c r="W44" s="690" t="n">
        <v>0.158</v>
      </c>
      <c r="X44" s="690" t="n">
        <v>0.142</v>
      </c>
      <c r="Y44" s="690" t="n">
        <v>0.139</v>
      </c>
      <c r="Z44" s="690" t="n">
        <v>0.121</v>
      </c>
      <c r="AA44" s="690" t="n">
        <v>0.118</v>
      </c>
      <c r="AB44" s="690" t="n">
        <v>0.1</v>
      </c>
      <c r="AC44" s="691" t="n">
        <v>0.076</v>
      </c>
      <c r="AD44" s="692" t="n">
        <v>0</v>
      </c>
      <c r="AE44" s="693" t="n">
        <v>0.021</v>
      </c>
      <c r="AG44" s="684" t="s">
        <v>380</v>
      </c>
      <c r="AH44" s="694" t="s">
        <v>381</v>
      </c>
      <c r="AI44" s="695" t="n">
        <f aca="false">J44/L44</f>
        <v>0.0979591836734694</v>
      </c>
      <c r="AJ44" s="696" t="n">
        <f aca="false">J44/M44</f>
        <v>0.107142857142857</v>
      </c>
      <c r="AK44" s="696" t="n">
        <f aca="false">J44/N44</f>
        <v>0.131868131868132</v>
      </c>
      <c r="AL44" s="697" t="n">
        <f aca="false">J44/O44</f>
        <v>0.16551724137931</v>
      </c>
      <c r="AR44" s="684" t="s">
        <v>380</v>
      </c>
      <c r="AS44" s="694" t="s">
        <v>381</v>
      </c>
      <c r="AT44" s="699" t="n">
        <f aca="false">O44/L44</f>
        <v>0.591836734693878</v>
      </c>
      <c r="AU44" s="700" t="n">
        <f aca="false">O44/M44</f>
        <v>0.647321428571429</v>
      </c>
      <c r="AV44" s="700" t="n">
        <f aca="false">O44/N44</f>
        <v>0.796703296703297</v>
      </c>
      <c r="AW44" s="701" t="n">
        <f aca="false">O44/O44</f>
        <v>1</v>
      </c>
      <c r="BA44" s="708" t="s">
        <v>380</v>
      </c>
      <c r="BB44" s="704" t="s">
        <v>311</v>
      </c>
    </row>
    <row r="45" customFormat="false" ht="13" hidden="false" customHeight="false" outlineLevel="0" collapsed="false">
      <c r="A45" s="684" t="s">
        <v>382</v>
      </c>
      <c r="B45" s="685" t="s">
        <v>383</v>
      </c>
      <c r="C45" s="686" t="n">
        <v>0.137</v>
      </c>
      <c r="D45" s="687" t="n">
        <v>0.1</v>
      </c>
      <c r="E45" s="687" t="n">
        <v>0.055</v>
      </c>
      <c r="F45" s="688" t="n">
        <v>0</v>
      </c>
      <c r="G45" s="686" t="n">
        <v>0.063</v>
      </c>
      <c r="H45" s="687" t="n">
        <v>0.042</v>
      </c>
      <c r="I45" s="688" t="n">
        <v>0</v>
      </c>
      <c r="J45" s="686" t="n">
        <v>0.024</v>
      </c>
      <c r="K45" s="688" t="n">
        <v>0</v>
      </c>
      <c r="L45" s="689" t="n">
        <v>0.245</v>
      </c>
      <c r="M45" s="690" t="n">
        <v>0.224</v>
      </c>
      <c r="N45" s="690" t="n">
        <v>0.182</v>
      </c>
      <c r="O45" s="690" t="n">
        <v>0.145</v>
      </c>
      <c r="P45" s="690" t="n">
        <v>0.221</v>
      </c>
      <c r="Q45" s="690" t="n">
        <v>0.208</v>
      </c>
      <c r="R45" s="690" t="n">
        <v>0.2</v>
      </c>
      <c r="S45" s="690" t="n">
        <v>0.187</v>
      </c>
      <c r="T45" s="690" t="n">
        <v>0.184</v>
      </c>
      <c r="U45" s="690" t="n">
        <v>0.163</v>
      </c>
      <c r="V45" s="690" t="n">
        <v>0.163</v>
      </c>
      <c r="W45" s="690" t="n">
        <v>0.158</v>
      </c>
      <c r="X45" s="690" t="n">
        <v>0.142</v>
      </c>
      <c r="Y45" s="690" t="n">
        <v>0.139</v>
      </c>
      <c r="Z45" s="690" t="n">
        <v>0.121</v>
      </c>
      <c r="AA45" s="690" t="n">
        <v>0.118</v>
      </c>
      <c r="AB45" s="690" t="n">
        <v>0.1</v>
      </c>
      <c r="AC45" s="691" t="n">
        <v>0.076</v>
      </c>
      <c r="AD45" s="692" t="n">
        <v>0</v>
      </c>
      <c r="AE45" s="693" t="n">
        <v>0.021</v>
      </c>
      <c r="AG45" s="684" t="s">
        <v>382</v>
      </c>
      <c r="AH45" s="694" t="s">
        <v>383</v>
      </c>
      <c r="AI45" s="695" t="n">
        <f aca="false">J45/L45</f>
        <v>0.0979591836734694</v>
      </c>
      <c r="AJ45" s="696" t="n">
        <f aca="false">J45/M45</f>
        <v>0.107142857142857</v>
      </c>
      <c r="AK45" s="696" t="n">
        <f aca="false">J45/N45</f>
        <v>0.131868131868132</v>
      </c>
      <c r="AL45" s="697" t="n">
        <f aca="false">J45/O45</f>
        <v>0.16551724137931</v>
      </c>
      <c r="AR45" s="684" t="s">
        <v>382</v>
      </c>
      <c r="AS45" s="694" t="s">
        <v>383</v>
      </c>
      <c r="AT45" s="699" t="n">
        <f aca="false">O45/L45</f>
        <v>0.591836734693878</v>
      </c>
      <c r="AU45" s="700" t="n">
        <f aca="false">O45/M45</f>
        <v>0.647321428571429</v>
      </c>
      <c r="AV45" s="700" t="n">
        <f aca="false">O45/N45</f>
        <v>0.796703296703297</v>
      </c>
      <c r="AW45" s="701" t="n">
        <f aca="false">O45/O45</f>
        <v>1</v>
      </c>
      <c r="BA45" s="708" t="s">
        <v>382</v>
      </c>
      <c r="BB45" s="704" t="s">
        <v>311</v>
      </c>
    </row>
    <row r="46" customFormat="false" ht="13" hidden="false" customHeight="false" outlineLevel="0" collapsed="false">
      <c r="A46" s="684" t="s">
        <v>384</v>
      </c>
      <c r="B46" s="685" t="s">
        <v>385</v>
      </c>
      <c r="C46" s="686" t="n">
        <v>0.059</v>
      </c>
      <c r="D46" s="687" t="n">
        <v>0.043</v>
      </c>
      <c r="E46" s="687" t="n">
        <v>0.023</v>
      </c>
      <c r="F46" s="688" t="n">
        <v>0</v>
      </c>
      <c r="G46" s="686" t="n">
        <v>0.012</v>
      </c>
      <c r="H46" s="687" t="n">
        <v>0.01</v>
      </c>
      <c r="I46" s="688" t="n">
        <v>0</v>
      </c>
      <c r="J46" s="686" t="n">
        <v>0.011</v>
      </c>
      <c r="K46" s="688" t="n">
        <v>0</v>
      </c>
      <c r="L46" s="689" t="n">
        <v>0.092</v>
      </c>
      <c r="M46" s="690" t="n">
        <v>0.09</v>
      </c>
      <c r="N46" s="690" t="n">
        <v>0.08</v>
      </c>
      <c r="O46" s="690" t="n">
        <v>0.064</v>
      </c>
      <c r="P46" s="690" t="n">
        <v>0.081</v>
      </c>
      <c r="Q46" s="690" t="n">
        <v>0.076</v>
      </c>
      <c r="R46" s="690" t="n">
        <v>0.079</v>
      </c>
      <c r="S46" s="690" t="n">
        <v>0.074</v>
      </c>
      <c r="T46" s="690" t="n">
        <v>0.065</v>
      </c>
      <c r="U46" s="690" t="n">
        <v>0.063</v>
      </c>
      <c r="V46" s="690" t="n">
        <v>0.056</v>
      </c>
      <c r="W46" s="690" t="n">
        <v>0.069</v>
      </c>
      <c r="X46" s="690" t="n">
        <v>0.054</v>
      </c>
      <c r="Y46" s="690" t="n">
        <v>0.045</v>
      </c>
      <c r="Z46" s="690" t="n">
        <v>0.053</v>
      </c>
      <c r="AA46" s="690" t="n">
        <v>0.043</v>
      </c>
      <c r="AB46" s="690" t="n">
        <v>0.044</v>
      </c>
      <c r="AC46" s="691" t="n">
        <v>0.033</v>
      </c>
      <c r="AD46" s="692" t="n">
        <v>0</v>
      </c>
      <c r="AE46" s="693" t="n">
        <v>0.01</v>
      </c>
      <c r="AG46" s="684" t="s">
        <v>384</v>
      </c>
      <c r="AH46" s="694" t="s">
        <v>385</v>
      </c>
      <c r="AI46" s="695" t="n">
        <f aca="false">J46/L46</f>
        <v>0.119565217391304</v>
      </c>
      <c r="AJ46" s="696" t="n">
        <f aca="false">J46/M46</f>
        <v>0.122222222222222</v>
      </c>
      <c r="AK46" s="696" t="n">
        <f aca="false">J46/N46</f>
        <v>0.1375</v>
      </c>
      <c r="AL46" s="697" t="n">
        <f aca="false">J46/O46</f>
        <v>0.171875</v>
      </c>
      <c r="AR46" s="684" t="s">
        <v>384</v>
      </c>
      <c r="AS46" s="694" t="s">
        <v>385</v>
      </c>
      <c r="AT46" s="699" t="n">
        <f aca="false">O46/L46</f>
        <v>0.695652173913043</v>
      </c>
      <c r="AU46" s="700" t="n">
        <f aca="false">O46/M46</f>
        <v>0.711111111111111</v>
      </c>
      <c r="AV46" s="700" t="n">
        <f aca="false">O46/N46</f>
        <v>0.8</v>
      </c>
      <c r="AW46" s="701" t="n">
        <f aca="false">O46/O46</f>
        <v>1</v>
      </c>
      <c r="BA46" s="708" t="s">
        <v>384</v>
      </c>
      <c r="BB46" s="704" t="s">
        <v>311</v>
      </c>
    </row>
    <row r="47" customFormat="false" ht="13" hidden="false" customHeight="false" outlineLevel="0" collapsed="false">
      <c r="A47" s="684" t="s">
        <v>386</v>
      </c>
      <c r="B47" s="685" t="s">
        <v>387</v>
      </c>
      <c r="C47" s="686" t="n">
        <v>0.059</v>
      </c>
      <c r="D47" s="687" t="n">
        <v>0.043</v>
      </c>
      <c r="E47" s="687" t="n">
        <v>0.023</v>
      </c>
      <c r="F47" s="688" t="n">
        <v>0</v>
      </c>
      <c r="G47" s="686" t="n">
        <v>0.012</v>
      </c>
      <c r="H47" s="687" t="n">
        <v>0.01</v>
      </c>
      <c r="I47" s="688" t="n">
        <v>0</v>
      </c>
      <c r="J47" s="686" t="n">
        <v>0.011</v>
      </c>
      <c r="K47" s="688" t="n">
        <v>0</v>
      </c>
      <c r="L47" s="689" t="n">
        <v>0.092</v>
      </c>
      <c r="M47" s="690" t="n">
        <v>0.09</v>
      </c>
      <c r="N47" s="690" t="n">
        <v>0.08</v>
      </c>
      <c r="O47" s="690" t="n">
        <v>0.064</v>
      </c>
      <c r="P47" s="690" t="n">
        <v>0.081</v>
      </c>
      <c r="Q47" s="690" t="n">
        <v>0.076</v>
      </c>
      <c r="R47" s="690" t="n">
        <v>0.079</v>
      </c>
      <c r="S47" s="690" t="n">
        <v>0.074</v>
      </c>
      <c r="T47" s="690" t="n">
        <v>0.065</v>
      </c>
      <c r="U47" s="690" t="n">
        <v>0.063</v>
      </c>
      <c r="V47" s="690" t="n">
        <v>0.056</v>
      </c>
      <c r="W47" s="690" t="n">
        <v>0.069</v>
      </c>
      <c r="X47" s="690" t="n">
        <v>0.054</v>
      </c>
      <c r="Y47" s="690" t="n">
        <v>0.045</v>
      </c>
      <c r="Z47" s="690" t="n">
        <v>0.053</v>
      </c>
      <c r="AA47" s="690" t="n">
        <v>0.043</v>
      </c>
      <c r="AB47" s="690" t="n">
        <v>0.044</v>
      </c>
      <c r="AC47" s="691" t="n">
        <v>0.033</v>
      </c>
      <c r="AD47" s="692" t="n">
        <v>0</v>
      </c>
      <c r="AE47" s="693" t="n">
        <v>0.01</v>
      </c>
      <c r="AG47" s="684" t="s">
        <v>386</v>
      </c>
      <c r="AH47" s="694" t="s">
        <v>387</v>
      </c>
      <c r="AI47" s="695" t="n">
        <f aca="false">J47/L47</f>
        <v>0.119565217391304</v>
      </c>
      <c r="AJ47" s="696" t="n">
        <f aca="false">J47/M47</f>
        <v>0.122222222222222</v>
      </c>
      <c r="AK47" s="696" t="n">
        <f aca="false">J47/N47</f>
        <v>0.1375</v>
      </c>
      <c r="AL47" s="697" t="n">
        <f aca="false">J47/O47</f>
        <v>0.171875</v>
      </c>
      <c r="AR47" s="684" t="s">
        <v>386</v>
      </c>
      <c r="AS47" s="694" t="s">
        <v>387</v>
      </c>
      <c r="AT47" s="699" t="n">
        <f aca="false">O47/L47</f>
        <v>0.695652173913043</v>
      </c>
      <c r="AU47" s="700" t="n">
        <f aca="false">O47/M47</f>
        <v>0.711111111111111</v>
      </c>
      <c r="AV47" s="700" t="n">
        <f aca="false">O47/N47</f>
        <v>0.8</v>
      </c>
      <c r="AW47" s="701" t="n">
        <f aca="false">O47/O47</f>
        <v>1</v>
      </c>
      <c r="BA47" s="708" t="s">
        <v>386</v>
      </c>
      <c r="BB47" s="704" t="s">
        <v>311</v>
      </c>
    </row>
    <row r="48" customFormat="false" ht="13.5" hidden="false" customHeight="false" outlineLevel="0" collapsed="false">
      <c r="A48" s="709" t="s">
        <v>388</v>
      </c>
      <c r="B48" s="710" t="s">
        <v>389</v>
      </c>
      <c r="C48" s="711" t="n">
        <v>0.059</v>
      </c>
      <c r="D48" s="712" t="n">
        <v>0.043</v>
      </c>
      <c r="E48" s="712" t="n">
        <v>0.023</v>
      </c>
      <c r="F48" s="713" t="n">
        <v>0</v>
      </c>
      <c r="G48" s="711" t="n">
        <v>0.012</v>
      </c>
      <c r="H48" s="712" t="n">
        <v>0.01</v>
      </c>
      <c r="I48" s="713" t="n">
        <v>0</v>
      </c>
      <c r="J48" s="711" t="n">
        <v>0.011</v>
      </c>
      <c r="K48" s="713" t="n">
        <v>0</v>
      </c>
      <c r="L48" s="714" t="n">
        <v>0.092</v>
      </c>
      <c r="M48" s="715" t="n">
        <v>0.09</v>
      </c>
      <c r="N48" s="715" t="n">
        <v>0.08</v>
      </c>
      <c r="O48" s="715" t="n">
        <v>0.064</v>
      </c>
      <c r="P48" s="715" t="n">
        <v>0.081</v>
      </c>
      <c r="Q48" s="715" t="n">
        <v>0.076</v>
      </c>
      <c r="R48" s="715" t="n">
        <v>0.079</v>
      </c>
      <c r="S48" s="715" t="n">
        <v>0.074</v>
      </c>
      <c r="T48" s="715" t="n">
        <v>0.065</v>
      </c>
      <c r="U48" s="715" t="n">
        <v>0.063</v>
      </c>
      <c r="V48" s="715" t="n">
        <v>0.056</v>
      </c>
      <c r="W48" s="715" t="n">
        <v>0.069</v>
      </c>
      <c r="X48" s="715" t="n">
        <v>0.054</v>
      </c>
      <c r="Y48" s="715" t="n">
        <v>0.045</v>
      </c>
      <c r="Z48" s="715" t="n">
        <v>0.053</v>
      </c>
      <c r="AA48" s="715" t="n">
        <v>0.043</v>
      </c>
      <c r="AB48" s="715" t="n">
        <v>0.044</v>
      </c>
      <c r="AC48" s="716" t="n">
        <v>0.033</v>
      </c>
      <c r="AD48" s="717" t="n">
        <v>0</v>
      </c>
      <c r="AE48" s="718" t="n">
        <v>0.01</v>
      </c>
      <c r="AG48" s="709" t="s">
        <v>388</v>
      </c>
      <c r="AH48" s="719" t="s">
        <v>389</v>
      </c>
      <c r="AI48" s="720" t="n">
        <f aca="false">J48/L48</f>
        <v>0.119565217391304</v>
      </c>
      <c r="AJ48" s="721" t="n">
        <f aca="false">J48/M48</f>
        <v>0.122222222222222</v>
      </c>
      <c r="AK48" s="721" t="n">
        <f aca="false">J48/N48</f>
        <v>0.1375</v>
      </c>
      <c r="AL48" s="722" t="n">
        <f aca="false">J48/O48</f>
        <v>0.171875</v>
      </c>
      <c r="AR48" s="709" t="s">
        <v>388</v>
      </c>
      <c r="AS48" s="719" t="s">
        <v>389</v>
      </c>
      <c r="AT48" s="723" t="n">
        <f aca="false">O48/L48</f>
        <v>0.695652173913043</v>
      </c>
      <c r="AU48" s="724" t="n">
        <f aca="false">O48/M48</f>
        <v>0.711111111111111</v>
      </c>
      <c r="AV48" s="724" t="n">
        <f aca="false">O48/N48</f>
        <v>0.8</v>
      </c>
      <c r="AW48" s="725" t="n">
        <f aca="false">O48/O48</f>
        <v>1</v>
      </c>
      <c r="BA48" s="726" t="s">
        <v>388</v>
      </c>
      <c r="BB48" s="658" t="s">
        <v>311</v>
      </c>
    </row>
  </sheetData>
  <sheetProtection algorithmName="SHA-512" hashValue="DeVau58tRs4CDCyV9F+rkETVtpRyqvvrJO1W1PXhwmLLgWtueh7VBz0o/TfDtWzKKkGJCKe5hRCJbLgY9J1UHw==" saltValue="PGgrMi7KwHhGwGK9XeIbyA==" spinCount="100000" sheet="true" objects="true" scenarios="true"/>
  <mergeCells count="19">
    <mergeCell ref="A2:A4"/>
    <mergeCell ref="B2:B4"/>
    <mergeCell ref="C2:F2"/>
    <mergeCell ref="G2:I2"/>
    <mergeCell ref="J2:K3"/>
    <mergeCell ref="L2:AD2"/>
    <mergeCell ref="AE2:AE4"/>
    <mergeCell ref="AG2:AG4"/>
    <mergeCell ref="AH2:AH4"/>
    <mergeCell ref="AI2:AL3"/>
    <mergeCell ref="AR2:AR4"/>
    <mergeCell ref="AS2:AS4"/>
    <mergeCell ref="AT2:AW3"/>
    <mergeCell ref="AY2:AY4"/>
    <mergeCell ref="BA2:BA4"/>
    <mergeCell ref="BB2:BB4"/>
    <mergeCell ref="C3:F3"/>
    <mergeCell ref="G3:I3"/>
    <mergeCell ref="L3:AD3"/>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74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49" activeCellId="0" sqref="B49"/>
    </sheetView>
  </sheetViews>
  <sheetFormatPr defaultColWidth="9.796875" defaultRowHeight="13" zeroHeight="false" outlineLevelRow="0" outlineLevelCol="0"/>
  <cols>
    <col collapsed="false" customWidth="true" hidden="false" outlineLevel="0" max="1" min="1" style="0" width="19.32"/>
    <col collapsed="false" customWidth="true" hidden="false" outlineLevel="0" max="4" min="3" style="632" width="16.6"/>
  </cols>
  <sheetData>
    <row r="1" customFormat="false" ht="13.5" hidden="false" customHeight="false" outlineLevel="0" collapsed="false">
      <c r="A1" s="634" t="s">
        <v>390</v>
      </c>
      <c r="C1" s="634" t="s">
        <v>391</v>
      </c>
    </row>
    <row r="2" customFormat="false" ht="13.5" hidden="false" customHeight="false" outlineLevel="0" collapsed="false">
      <c r="A2" s="727" t="s">
        <v>36</v>
      </c>
      <c r="C2" s="727" t="s">
        <v>36</v>
      </c>
      <c r="D2" s="728" t="s">
        <v>37</v>
      </c>
    </row>
    <row r="3" customFormat="false" ht="13" hidden="false" customHeight="false" outlineLevel="0" collapsed="false">
      <c r="A3" s="729" t="s">
        <v>392</v>
      </c>
      <c r="C3" s="646" t="s">
        <v>392</v>
      </c>
      <c r="D3" s="730" t="s">
        <v>393</v>
      </c>
    </row>
    <row r="4" customFormat="false" ht="13" hidden="false" customHeight="false" outlineLevel="0" collapsed="false">
      <c r="A4" s="651" t="s">
        <v>394</v>
      </c>
      <c r="C4" s="651" t="s">
        <v>392</v>
      </c>
      <c r="D4" s="731" t="s">
        <v>395</v>
      </c>
    </row>
    <row r="5" customFormat="false" ht="13" hidden="false" customHeight="false" outlineLevel="0" collapsed="false">
      <c r="A5" s="651" t="s">
        <v>396</v>
      </c>
      <c r="C5" s="651" t="s">
        <v>392</v>
      </c>
      <c r="D5" s="731" t="s">
        <v>397</v>
      </c>
    </row>
    <row r="6" customFormat="false" ht="13" hidden="false" customHeight="false" outlineLevel="0" collapsed="false">
      <c r="A6" s="651" t="s">
        <v>398</v>
      </c>
      <c r="C6" s="651" t="s">
        <v>392</v>
      </c>
      <c r="D6" s="731" t="s">
        <v>399</v>
      </c>
    </row>
    <row r="7" customFormat="false" ht="13" hidden="false" customHeight="false" outlineLevel="0" collapsed="false">
      <c r="A7" s="651" t="s">
        <v>400</v>
      </c>
      <c r="C7" s="651" t="s">
        <v>392</v>
      </c>
      <c r="D7" s="731" t="s">
        <v>401</v>
      </c>
    </row>
    <row r="8" customFormat="false" ht="13" hidden="false" customHeight="false" outlineLevel="0" collapsed="false">
      <c r="A8" s="651" t="s">
        <v>402</v>
      </c>
      <c r="C8" s="651" t="s">
        <v>392</v>
      </c>
      <c r="D8" s="731" t="s">
        <v>403</v>
      </c>
    </row>
    <row r="9" customFormat="false" ht="13" hidden="false" customHeight="false" outlineLevel="0" collapsed="false">
      <c r="A9" s="651" t="s">
        <v>404</v>
      </c>
      <c r="C9" s="651" t="s">
        <v>392</v>
      </c>
      <c r="D9" s="731" t="s">
        <v>405</v>
      </c>
    </row>
    <row r="10" customFormat="false" ht="13" hidden="false" customHeight="false" outlineLevel="0" collapsed="false">
      <c r="A10" s="651" t="s">
        <v>406</v>
      </c>
      <c r="C10" s="651" t="s">
        <v>392</v>
      </c>
      <c r="D10" s="731" t="s">
        <v>407</v>
      </c>
    </row>
    <row r="11" customFormat="false" ht="13" hidden="false" customHeight="false" outlineLevel="0" collapsed="false">
      <c r="A11" s="651" t="s">
        <v>408</v>
      </c>
      <c r="C11" s="651" t="s">
        <v>392</v>
      </c>
      <c r="D11" s="731" t="s">
        <v>409</v>
      </c>
    </row>
    <row r="12" customFormat="false" ht="13" hidden="false" customHeight="false" outlineLevel="0" collapsed="false">
      <c r="A12" s="651" t="s">
        <v>410</v>
      </c>
      <c r="C12" s="651" t="s">
        <v>392</v>
      </c>
      <c r="D12" s="731" t="s">
        <v>411</v>
      </c>
    </row>
    <row r="13" customFormat="false" ht="13" hidden="false" customHeight="false" outlineLevel="0" collapsed="false">
      <c r="A13" s="651" t="s">
        <v>412</v>
      </c>
      <c r="C13" s="651" t="s">
        <v>392</v>
      </c>
      <c r="D13" s="731" t="s">
        <v>413</v>
      </c>
    </row>
    <row r="14" customFormat="false" ht="13" hidden="false" customHeight="false" outlineLevel="0" collapsed="false">
      <c r="A14" s="651" t="s">
        <v>414</v>
      </c>
      <c r="C14" s="651" t="s">
        <v>392</v>
      </c>
      <c r="D14" s="731" t="s">
        <v>415</v>
      </c>
    </row>
    <row r="15" customFormat="false" ht="13" hidden="false" customHeight="false" outlineLevel="0" collapsed="false">
      <c r="A15" s="651" t="s">
        <v>416</v>
      </c>
      <c r="C15" s="651" t="s">
        <v>392</v>
      </c>
      <c r="D15" s="731" t="s">
        <v>417</v>
      </c>
    </row>
    <row r="16" customFormat="false" ht="13" hidden="false" customHeight="false" outlineLevel="0" collapsed="false">
      <c r="A16" s="651" t="s">
        <v>418</v>
      </c>
      <c r="C16" s="651" t="s">
        <v>392</v>
      </c>
      <c r="D16" s="731" t="s">
        <v>419</v>
      </c>
    </row>
    <row r="17" customFormat="false" ht="13" hidden="false" customHeight="false" outlineLevel="0" collapsed="false">
      <c r="A17" s="651" t="s">
        <v>420</v>
      </c>
      <c r="C17" s="651" t="s">
        <v>392</v>
      </c>
      <c r="D17" s="731" t="s">
        <v>421</v>
      </c>
    </row>
    <row r="18" customFormat="false" ht="13" hidden="false" customHeight="false" outlineLevel="0" collapsed="false">
      <c r="A18" s="651" t="s">
        <v>422</v>
      </c>
      <c r="C18" s="651" t="s">
        <v>392</v>
      </c>
      <c r="D18" s="731" t="s">
        <v>423</v>
      </c>
    </row>
    <row r="19" customFormat="false" ht="13" hidden="false" customHeight="false" outlineLevel="0" collapsed="false">
      <c r="A19" s="651" t="s">
        <v>424</v>
      </c>
      <c r="C19" s="651" t="s">
        <v>392</v>
      </c>
      <c r="D19" s="731" t="s">
        <v>425</v>
      </c>
    </row>
    <row r="20" customFormat="false" ht="13" hidden="false" customHeight="false" outlineLevel="0" collapsed="false">
      <c r="A20" s="651" t="s">
        <v>426</v>
      </c>
      <c r="C20" s="651" t="s">
        <v>392</v>
      </c>
      <c r="D20" s="731" t="s">
        <v>427</v>
      </c>
    </row>
    <row r="21" customFormat="false" ht="13" hidden="false" customHeight="false" outlineLevel="0" collapsed="false">
      <c r="A21" s="651" t="s">
        <v>428</v>
      </c>
      <c r="C21" s="651" t="s">
        <v>392</v>
      </c>
      <c r="D21" s="731" t="s">
        <v>429</v>
      </c>
    </row>
    <row r="22" customFormat="false" ht="13" hidden="false" customHeight="false" outlineLevel="0" collapsed="false">
      <c r="A22" s="651" t="s">
        <v>430</v>
      </c>
      <c r="C22" s="651" t="s">
        <v>392</v>
      </c>
      <c r="D22" s="731" t="s">
        <v>431</v>
      </c>
    </row>
    <row r="23" customFormat="false" ht="13" hidden="false" customHeight="false" outlineLevel="0" collapsed="false">
      <c r="A23" s="651" t="s">
        <v>432</v>
      </c>
      <c r="C23" s="651" t="s">
        <v>392</v>
      </c>
      <c r="D23" s="731" t="s">
        <v>433</v>
      </c>
    </row>
    <row r="24" customFormat="false" ht="13" hidden="false" customHeight="false" outlineLevel="0" collapsed="false">
      <c r="A24" s="651" t="s">
        <v>434</v>
      </c>
      <c r="C24" s="651" t="s">
        <v>392</v>
      </c>
      <c r="D24" s="731" t="s">
        <v>435</v>
      </c>
    </row>
    <row r="25" customFormat="false" ht="13" hidden="false" customHeight="false" outlineLevel="0" collapsed="false">
      <c r="A25" s="651" t="s">
        <v>436</v>
      </c>
      <c r="C25" s="651" t="s">
        <v>392</v>
      </c>
      <c r="D25" s="731" t="s">
        <v>437</v>
      </c>
    </row>
    <row r="26" customFormat="false" ht="13" hidden="false" customHeight="false" outlineLevel="0" collapsed="false">
      <c r="A26" s="651" t="s">
        <v>438</v>
      </c>
      <c r="C26" s="651" t="s">
        <v>392</v>
      </c>
      <c r="D26" s="731" t="s">
        <v>439</v>
      </c>
    </row>
    <row r="27" customFormat="false" ht="13" hidden="false" customHeight="false" outlineLevel="0" collapsed="false">
      <c r="A27" s="651" t="s">
        <v>440</v>
      </c>
      <c r="C27" s="651" t="s">
        <v>392</v>
      </c>
      <c r="D27" s="731" t="s">
        <v>441</v>
      </c>
    </row>
    <row r="28" customFormat="false" ht="13" hidden="false" customHeight="false" outlineLevel="0" collapsed="false">
      <c r="A28" s="651" t="s">
        <v>442</v>
      </c>
      <c r="C28" s="651" t="s">
        <v>392</v>
      </c>
      <c r="D28" s="731" t="s">
        <v>443</v>
      </c>
    </row>
    <row r="29" customFormat="false" ht="13" hidden="false" customHeight="false" outlineLevel="0" collapsed="false">
      <c r="A29" s="651" t="s">
        <v>444</v>
      </c>
      <c r="C29" s="651" t="s">
        <v>392</v>
      </c>
      <c r="D29" s="731" t="s">
        <v>445</v>
      </c>
    </row>
    <row r="30" customFormat="false" ht="13" hidden="false" customHeight="false" outlineLevel="0" collapsed="false">
      <c r="A30" s="651" t="s">
        <v>446</v>
      </c>
      <c r="C30" s="651" t="s">
        <v>392</v>
      </c>
      <c r="D30" s="731" t="s">
        <v>447</v>
      </c>
    </row>
    <row r="31" customFormat="false" ht="13" hidden="false" customHeight="false" outlineLevel="0" collapsed="false">
      <c r="A31" s="651" t="s">
        <v>448</v>
      </c>
      <c r="C31" s="651" t="s">
        <v>392</v>
      </c>
      <c r="D31" s="731" t="s">
        <v>449</v>
      </c>
    </row>
    <row r="32" customFormat="false" ht="13" hidden="false" customHeight="false" outlineLevel="0" collapsed="false">
      <c r="A32" s="651" t="s">
        <v>450</v>
      </c>
      <c r="C32" s="651" t="s">
        <v>392</v>
      </c>
      <c r="D32" s="731" t="s">
        <v>451</v>
      </c>
    </row>
    <row r="33" customFormat="false" ht="13" hidden="false" customHeight="false" outlineLevel="0" collapsed="false">
      <c r="A33" s="651" t="s">
        <v>452</v>
      </c>
      <c r="C33" s="651" t="s">
        <v>392</v>
      </c>
      <c r="D33" s="731" t="s">
        <v>453</v>
      </c>
    </row>
    <row r="34" customFormat="false" ht="13" hidden="false" customHeight="false" outlineLevel="0" collapsed="false">
      <c r="A34" s="651" t="s">
        <v>454</v>
      </c>
      <c r="C34" s="651" t="s">
        <v>392</v>
      </c>
      <c r="D34" s="731" t="s">
        <v>455</v>
      </c>
    </row>
    <row r="35" customFormat="false" ht="13" hidden="false" customHeight="false" outlineLevel="0" collapsed="false">
      <c r="A35" s="651" t="s">
        <v>456</v>
      </c>
      <c r="C35" s="651" t="s">
        <v>392</v>
      </c>
      <c r="D35" s="731" t="s">
        <v>457</v>
      </c>
    </row>
    <row r="36" customFormat="false" ht="13" hidden="false" customHeight="false" outlineLevel="0" collapsed="false">
      <c r="A36" s="651" t="s">
        <v>458</v>
      </c>
      <c r="C36" s="651" t="s">
        <v>392</v>
      </c>
      <c r="D36" s="731" t="s">
        <v>459</v>
      </c>
    </row>
    <row r="37" customFormat="false" ht="13" hidden="false" customHeight="false" outlineLevel="0" collapsed="false">
      <c r="A37" s="651" t="s">
        <v>460</v>
      </c>
      <c r="C37" s="651" t="s">
        <v>392</v>
      </c>
      <c r="D37" s="731" t="s">
        <v>461</v>
      </c>
    </row>
    <row r="38" customFormat="false" ht="13" hidden="false" customHeight="false" outlineLevel="0" collapsed="false">
      <c r="A38" s="651" t="s">
        <v>462</v>
      </c>
      <c r="C38" s="651" t="s">
        <v>392</v>
      </c>
      <c r="D38" s="731" t="s">
        <v>463</v>
      </c>
    </row>
    <row r="39" customFormat="false" ht="13" hidden="false" customHeight="false" outlineLevel="0" collapsed="false">
      <c r="A39" s="651" t="s">
        <v>464</v>
      </c>
      <c r="C39" s="651" t="s">
        <v>392</v>
      </c>
      <c r="D39" s="731" t="s">
        <v>465</v>
      </c>
    </row>
    <row r="40" customFormat="false" ht="13" hidden="false" customHeight="false" outlineLevel="0" collapsed="false">
      <c r="A40" s="651" t="s">
        <v>466</v>
      </c>
      <c r="C40" s="651" t="s">
        <v>392</v>
      </c>
      <c r="D40" s="731" t="s">
        <v>467</v>
      </c>
    </row>
    <row r="41" customFormat="false" ht="13" hidden="false" customHeight="false" outlineLevel="0" collapsed="false">
      <c r="A41" s="651" t="s">
        <v>468</v>
      </c>
      <c r="C41" s="651" t="s">
        <v>392</v>
      </c>
      <c r="D41" s="731" t="s">
        <v>469</v>
      </c>
    </row>
    <row r="42" customFormat="false" ht="13" hidden="false" customHeight="false" outlineLevel="0" collapsed="false">
      <c r="A42" s="651" t="s">
        <v>470</v>
      </c>
      <c r="C42" s="651" t="s">
        <v>392</v>
      </c>
      <c r="D42" s="731" t="s">
        <v>471</v>
      </c>
    </row>
    <row r="43" customFormat="false" ht="13" hidden="false" customHeight="false" outlineLevel="0" collapsed="false">
      <c r="A43" s="651" t="s">
        <v>472</v>
      </c>
      <c r="C43" s="651" t="s">
        <v>392</v>
      </c>
      <c r="D43" s="731" t="s">
        <v>473</v>
      </c>
    </row>
    <row r="44" customFormat="false" ht="13" hidden="false" customHeight="false" outlineLevel="0" collapsed="false">
      <c r="A44" s="651" t="s">
        <v>474</v>
      </c>
      <c r="C44" s="651" t="s">
        <v>392</v>
      </c>
      <c r="D44" s="731" t="s">
        <v>475</v>
      </c>
    </row>
    <row r="45" customFormat="false" ht="13" hidden="false" customHeight="false" outlineLevel="0" collapsed="false">
      <c r="A45" s="651" t="s">
        <v>476</v>
      </c>
      <c r="C45" s="651" t="s">
        <v>392</v>
      </c>
      <c r="D45" s="731" t="s">
        <v>477</v>
      </c>
    </row>
    <row r="46" customFormat="false" ht="13" hidden="false" customHeight="false" outlineLevel="0" collapsed="false">
      <c r="A46" s="651" t="s">
        <v>478</v>
      </c>
      <c r="C46" s="651" t="s">
        <v>392</v>
      </c>
      <c r="D46" s="731" t="s">
        <v>479</v>
      </c>
    </row>
    <row r="47" customFormat="false" ht="13" hidden="false" customHeight="false" outlineLevel="0" collapsed="false">
      <c r="A47" s="651" t="s">
        <v>480</v>
      </c>
      <c r="C47" s="651" t="s">
        <v>392</v>
      </c>
      <c r="D47" s="731" t="s">
        <v>481</v>
      </c>
    </row>
    <row r="48" customFormat="false" ht="13" hidden="false" customHeight="false" outlineLevel="0" collapsed="false">
      <c r="A48" s="651" t="s">
        <v>482</v>
      </c>
      <c r="C48" s="651" t="s">
        <v>392</v>
      </c>
      <c r="D48" s="731" t="s">
        <v>483</v>
      </c>
    </row>
    <row r="49" customFormat="false" ht="13.5" hidden="false" customHeight="false" outlineLevel="0" collapsed="false">
      <c r="A49" s="732" t="s">
        <v>484</v>
      </c>
      <c r="C49" s="651" t="s">
        <v>392</v>
      </c>
      <c r="D49" s="731" t="s">
        <v>485</v>
      </c>
    </row>
    <row r="50" customFormat="false" ht="13" hidden="false" customHeight="false" outlineLevel="0" collapsed="false">
      <c r="C50" s="651" t="s">
        <v>392</v>
      </c>
      <c r="D50" s="731" t="s">
        <v>486</v>
      </c>
    </row>
    <row r="51" customFormat="false" ht="13" hidden="false" customHeight="false" outlineLevel="0" collapsed="false">
      <c r="C51" s="651" t="s">
        <v>392</v>
      </c>
      <c r="D51" s="731" t="s">
        <v>487</v>
      </c>
    </row>
    <row r="52" customFormat="false" ht="13" hidden="false" customHeight="false" outlineLevel="0" collapsed="false">
      <c r="C52" s="651" t="s">
        <v>392</v>
      </c>
      <c r="D52" s="731" t="s">
        <v>488</v>
      </c>
    </row>
    <row r="53" customFormat="false" ht="13" hidden="false" customHeight="false" outlineLevel="0" collapsed="false">
      <c r="C53" s="651" t="s">
        <v>392</v>
      </c>
      <c r="D53" s="731" t="s">
        <v>489</v>
      </c>
    </row>
    <row r="54" customFormat="false" ht="13" hidden="false" customHeight="false" outlineLevel="0" collapsed="false">
      <c r="C54" s="651" t="s">
        <v>392</v>
      </c>
      <c r="D54" s="731" t="s">
        <v>490</v>
      </c>
    </row>
    <row r="55" customFormat="false" ht="13" hidden="false" customHeight="false" outlineLevel="0" collapsed="false">
      <c r="C55" s="651" t="s">
        <v>392</v>
      </c>
      <c r="D55" s="731" t="s">
        <v>491</v>
      </c>
    </row>
    <row r="56" customFormat="false" ht="13" hidden="false" customHeight="false" outlineLevel="0" collapsed="false">
      <c r="C56" s="651" t="s">
        <v>392</v>
      </c>
      <c r="D56" s="731" t="s">
        <v>492</v>
      </c>
    </row>
    <row r="57" customFormat="false" ht="13" hidden="false" customHeight="false" outlineLevel="0" collapsed="false">
      <c r="C57" s="651" t="s">
        <v>392</v>
      </c>
      <c r="D57" s="731" t="s">
        <v>493</v>
      </c>
    </row>
    <row r="58" customFormat="false" ht="13" hidden="false" customHeight="false" outlineLevel="0" collapsed="false">
      <c r="C58" s="651" t="s">
        <v>392</v>
      </c>
      <c r="D58" s="731" t="s">
        <v>494</v>
      </c>
    </row>
    <row r="59" customFormat="false" ht="13" hidden="false" customHeight="false" outlineLevel="0" collapsed="false">
      <c r="C59" s="651" t="s">
        <v>392</v>
      </c>
      <c r="D59" s="731" t="s">
        <v>495</v>
      </c>
    </row>
    <row r="60" customFormat="false" ht="13" hidden="false" customHeight="false" outlineLevel="0" collapsed="false">
      <c r="C60" s="651" t="s">
        <v>392</v>
      </c>
      <c r="D60" s="731" t="s">
        <v>496</v>
      </c>
    </row>
    <row r="61" customFormat="false" ht="13" hidden="false" customHeight="false" outlineLevel="0" collapsed="false">
      <c r="C61" s="651" t="s">
        <v>392</v>
      </c>
      <c r="D61" s="731" t="s">
        <v>497</v>
      </c>
    </row>
    <row r="62" customFormat="false" ht="13" hidden="false" customHeight="false" outlineLevel="0" collapsed="false">
      <c r="C62" s="651" t="s">
        <v>392</v>
      </c>
      <c r="D62" s="731" t="s">
        <v>498</v>
      </c>
    </row>
    <row r="63" customFormat="false" ht="13" hidden="false" customHeight="false" outlineLevel="0" collapsed="false">
      <c r="C63" s="651" t="s">
        <v>392</v>
      </c>
      <c r="D63" s="731" t="s">
        <v>499</v>
      </c>
    </row>
    <row r="64" customFormat="false" ht="13" hidden="false" customHeight="false" outlineLevel="0" collapsed="false">
      <c r="C64" s="651" t="s">
        <v>392</v>
      </c>
      <c r="D64" s="731" t="s">
        <v>500</v>
      </c>
    </row>
    <row r="65" customFormat="false" ht="13" hidden="false" customHeight="false" outlineLevel="0" collapsed="false">
      <c r="C65" s="651" t="s">
        <v>392</v>
      </c>
      <c r="D65" s="731" t="s">
        <v>501</v>
      </c>
    </row>
    <row r="66" customFormat="false" ht="13" hidden="false" customHeight="false" outlineLevel="0" collapsed="false">
      <c r="C66" s="651" t="s">
        <v>392</v>
      </c>
      <c r="D66" s="731" t="s">
        <v>502</v>
      </c>
    </row>
    <row r="67" customFormat="false" ht="13" hidden="false" customHeight="false" outlineLevel="0" collapsed="false">
      <c r="C67" s="651" t="s">
        <v>392</v>
      </c>
      <c r="D67" s="731" t="s">
        <v>503</v>
      </c>
    </row>
    <row r="68" customFormat="false" ht="13" hidden="false" customHeight="false" outlineLevel="0" collapsed="false">
      <c r="C68" s="651" t="s">
        <v>392</v>
      </c>
      <c r="D68" s="731" t="s">
        <v>504</v>
      </c>
    </row>
    <row r="69" customFormat="false" ht="13" hidden="false" customHeight="false" outlineLevel="0" collapsed="false">
      <c r="C69" s="651" t="s">
        <v>392</v>
      </c>
      <c r="D69" s="731" t="s">
        <v>505</v>
      </c>
    </row>
    <row r="70" customFormat="false" ht="13" hidden="false" customHeight="false" outlineLevel="0" collapsed="false">
      <c r="C70" s="651" t="s">
        <v>392</v>
      </c>
      <c r="D70" s="731" t="s">
        <v>506</v>
      </c>
    </row>
    <row r="71" customFormat="false" ht="13" hidden="false" customHeight="false" outlineLevel="0" collapsed="false">
      <c r="C71" s="651" t="s">
        <v>392</v>
      </c>
      <c r="D71" s="731" t="s">
        <v>507</v>
      </c>
    </row>
    <row r="72" customFormat="false" ht="13" hidden="false" customHeight="false" outlineLevel="0" collapsed="false">
      <c r="C72" s="651" t="s">
        <v>392</v>
      </c>
      <c r="D72" s="731" t="s">
        <v>508</v>
      </c>
    </row>
    <row r="73" customFormat="false" ht="13" hidden="false" customHeight="false" outlineLevel="0" collapsed="false">
      <c r="C73" s="651" t="s">
        <v>392</v>
      </c>
      <c r="D73" s="731" t="s">
        <v>509</v>
      </c>
    </row>
    <row r="74" customFormat="false" ht="13" hidden="false" customHeight="false" outlineLevel="0" collapsed="false">
      <c r="C74" s="651" t="s">
        <v>392</v>
      </c>
      <c r="D74" s="731" t="s">
        <v>510</v>
      </c>
    </row>
    <row r="75" customFormat="false" ht="13" hidden="false" customHeight="false" outlineLevel="0" collapsed="false">
      <c r="C75" s="651" t="s">
        <v>392</v>
      </c>
      <c r="D75" s="731" t="s">
        <v>511</v>
      </c>
    </row>
    <row r="76" customFormat="false" ht="13" hidden="false" customHeight="false" outlineLevel="0" collapsed="false">
      <c r="C76" s="651" t="s">
        <v>392</v>
      </c>
      <c r="D76" s="731" t="s">
        <v>512</v>
      </c>
    </row>
    <row r="77" customFormat="false" ht="13" hidden="false" customHeight="false" outlineLevel="0" collapsed="false">
      <c r="C77" s="651" t="s">
        <v>392</v>
      </c>
      <c r="D77" s="731" t="s">
        <v>513</v>
      </c>
    </row>
    <row r="78" customFormat="false" ht="13" hidden="false" customHeight="false" outlineLevel="0" collapsed="false">
      <c r="C78" s="651" t="s">
        <v>392</v>
      </c>
      <c r="D78" s="731" t="s">
        <v>514</v>
      </c>
    </row>
    <row r="79" customFormat="false" ht="13" hidden="false" customHeight="false" outlineLevel="0" collapsed="false">
      <c r="C79" s="651" t="s">
        <v>392</v>
      </c>
      <c r="D79" s="731" t="s">
        <v>515</v>
      </c>
    </row>
    <row r="80" customFormat="false" ht="13" hidden="false" customHeight="false" outlineLevel="0" collapsed="false">
      <c r="C80" s="651" t="s">
        <v>392</v>
      </c>
      <c r="D80" s="731" t="s">
        <v>516</v>
      </c>
    </row>
    <row r="81" customFormat="false" ht="13" hidden="false" customHeight="false" outlineLevel="0" collapsed="false">
      <c r="C81" s="651" t="s">
        <v>392</v>
      </c>
      <c r="D81" s="731" t="s">
        <v>517</v>
      </c>
    </row>
    <row r="82" customFormat="false" ht="13" hidden="false" customHeight="false" outlineLevel="0" collapsed="false">
      <c r="C82" s="651" t="s">
        <v>392</v>
      </c>
      <c r="D82" s="731" t="s">
        <v>518</v>
      </c>
    </row>
    <row r="83" customFormat="false" ht="13" hidden="false" customHeight="false" outlineLevel="0" collapsed="false">
      <c r="C83" s="651" t="s">
        <v>392</v>
      </c>
      <c r="D83" s="731" t="s">
        <v>519</v>
      </c>
    </row>
    <row r="84" customFormat="false" ht="13" hidden="false" customHeight="false" outlineLevel="0" collapsed="false">
      <c r="C84" s="651" t="s">
        <v>392</v>
      </c>
      <c r="D84" s="731" t="s">
        <v>520</v>
      </c>
    </row>
    <row r="85" customFormat="false" ht="13" hidden="false" customHeight="false" outlineLevel="0" collapsed="false">
      <c r="C85" s="651" t="s">
        <v>392</v>
      </c>
      <c r="D85" s="731" t="s">
        <v>521</v>
      </c>
    </row>
    <row r="86" customFormat="false" ht="13" hidden="false" customHeight="false" outlineLevel="0" collapsed="false">
      <c r="C86" s="651" t="s">
        <v>392</v>
      </c>
      <c r="D86" s="731" t="s">
        <v>522</v>
      </c>
    </row>
    <row r="87" customFormat="false" ht="13" hidden="false" customHeight="false" outlineLevel="0" collapsed="false">
      <c r="C87" s="651" t="s">
        <v>392</v>
      </c>
      <c r="D87" s="731" t="s">
        <v>523</v>
      </c>
    </row>
    <row r="88" customFormat="false" ht="13" hidden="false" customHeight="false" outlineLevel="0" collapsed="false">
      <c r="C88" s="651" t="s">
        <v>392</v>
      </c>
      <c r="D88" s="731" t="s">
        <v>524</v>
      </c>
    </row>
    <row r="89" customFormat="false" ht="13" hidden="false" customHeight="false" outlineLevel="0" collapsed="false">
      <c r="C89" s="651" t="s">
        <v>392</v>
      </c>
      <c r="D89" s="731" t="s">
        <v>525</v>
      </c>
    </row>
    <row r="90" customFormat="false" ht="13" hidden="false" customHeight="false" outlineLevel="0" collapsed="false">
      <c r="C90" s="651" t="s">
        <v>392</v>
      </c>
      <c r="D90" s="731" t="s">
        <v>526</v>
      </c>
    </row>
    <row r="91" customFormat="false" ht="13" hidden="false" customHeight="false" outlineLevel="0" collapsed="false">
      <c r="C91" s="651" t="s">
        <v>392</v>
      </c>
      <c r="D91" s="731" t="s">
        <v>527</v>
      </c>
    </row>
    <row r="92" customFormat="false" ht="13" hidden="false" customHeight="false" outlineLevel="0" collapsed="false">
      <c r="C92" s="651" t="s">
        <v>392</v>
      </c>
      <c r="D92" s="731" t="s">
        <v>528</v>
      </c>
    </row>
    <row r="93" customFormat="false" ht="13" hidden="false" customHeight="false" outlineLevel="0" collapsed="false">
      <c r="C93" s="651" t="s">
        <v>392</v>
      </c>
      <c r="D93" s="731" t="s">
        <v>529</v>
      </c>
    </row>
    <row r="94" customFormat="false" ht="13" hidden="false" customHeight="false" outlineLevel="0" collapsed="false">
      <c r="C94" s="651" t="s">
        <v>392</v>
      </c>
      <c r="D94" s="731" t="s">
        <v>530</v>
      </c>
    </row>
    <row r="95" customFormat="false" ht="13" hidden="false" customHeight="false" outlineLevel="0" collapsed="false">
      <c r="C95" s="651" t="s">
        <v>392</v>
      </c>
      <c r="D95" s="731" t="s">
        <v>531</v>
      </c>
    </row>
    <row r="96" customFormat="false" ht="13" hidden="false" customHeight="false" outlineLevel="0" collapsed="false">
      <c r="C96" s="651" t="s">
        <v>392</v>
      </c>
      <c r="D96" s="731" t="s">
        <v>532</v>
      </c>
    </row>
    <row r="97" customFormat="false" ht="13" hidden="false" customHeight="false" outlineLevel="0" collapsed="false">
      <c r="C97" s="651" t="s">
        <v>392</v>
      </c>
      <c r="D97" s="731" t="s">
        <v>533</v>
      </c>
    </row>
    <row r="98" customFormat="false" ht="13" hidden="false" customHeight="false" outlineLevel="0" collapsed="false">
      <c r="C98" s="651" t="s">
        <v>392</v>
      </c>
      <c r="D98" s="731" t="s">
        <v>534</v>
      </c>
    </row>
    <row r="99" customFormat="false" ht="13" hidden="false" customHeight="false" outlineLevel="0" collapsed="false">
      <c r="C99" s="651" t="s">
        <v>392</v>
      </c>
      <c r="D99" s="731" t="s">
        <v>535</v>
      </c>
    </row>
    <row r="100" customFormat="false" ht="13" hidden="false" customHeight="false" outlineLevel="0" collapsed="false">
      <c r="C100" s="651" t="s">
        <v>392</v>
      </c>
      <c r="D100" s="731" t="s">
        <v>536</v>
      </c>
    </row>
    <row r="101" customFormat="false" ht="13" hidden="false" customHeight="false" outlineLevel="0" collapsed="false">
      <c r="C101" s="651" t="s">
        <v>392</v>
      </c>
      <c r="D101" s="731" t="s">
        <v>537</v>
      </c>
    </row>
    <row r="102" customFormat="false" ht="13" hidden="false" customHeight="false" outlineLevel="0" collapsed="false">
      <c r="C102" s="651" t="s">
        <v>392</v>
      </c>
      <c r="D102" s="731" t="s">
        <v>538</v>
      </c>
    </row>
    <row r="103" customFormat="false" ht="13" hidden="false" customHeight="false" outlineLevel="0" collapsed="false">
      <c r="C103" s="651" t="s">
        <v>392</v>
      </c>
      <c r="D103" s="731" t="s">
        <v>539</v>
      </c>
    </row>
    <row r="104" customFormat="false" ht="13" hidden="false" customHeight="false" outlineLevel="0" collapsed="false">
      <c r="C104" s="651" t="s">
        <v>392</v>
      </c>
      <c r="D104" s="731" t="s">
        <v>540</v>
      </c>
    </row>
    <row r="105" customFormat="false" ht="13" hidden="false" customHeight="false" outlineLevel="0" collapsed="false">
      <c r="C105" s="651" t="s">
        <v>392</v>
      </c>
      <c r="D105" s="731" t="s">
        <v>541</v>
      </c>
    </row>
    <row r="106" customFormat="false" ht="13" hidden="false" customHeight="false" outlineLevel="0" collapsed="false">
      <c r="C106" s="651" t="s">
        <v>392</v>
      </c>
      <c r="D106" s="731" t="s">
        <v>542</v>
      </c>
    </row>
    <row r="107" customFormat="false" ht="13" hidden="false" customHeight="false" outlineLevel="0" collapsed="false">
      <c r="C107" s="651" t="s">
        <v>392</v>
      </c>
      <c r="D107" s="731" t="s">
        <v>543</v>
      </c>
    </row>
    <row r="108" customFormat="false" ht="13" hidden="false" customHeight="false" outlineLevel="0" collapsed="false">
      <c r="C108" s="651" t="s">
        <v>392</v>
      </c>
      <c r="D108" s="731" t="s">
        <v>544</v>
      </c>
    </row>
    <row r="109" customFormat="false" ht="13" hidden="false" customHeight="false" outlineLevel="0" collapsed="false">
      <c r="C109" s="651" t="s">
        <v>392</v>
      </c>
      <c r="D109" s="731" t="s">
        <v>545</v>
      </c>
    </row>
    <row r="110" customFormat="false" ht="13" hidden="false" customHeight="false" outlineLevel="0" collapsed="false">
      <c r="C110" s="651" t="s">
        <v>392</v>
      </c>
      <c r="D110" s="731" t="s">
        <v>546</v>
      </c>
    </row>
    <row r="111" customFormat="false" ht="13" hidden="false" customHeight="false" outlineLevel="0" collapsed="false">
      <c r="C111" s="651" t="s">
        <v>392</v>
      </c>
      <c r="D111" s="731" t="s">
        <v>547</v>
      </c>
    </row>
    <row r="112" customFormat="false" ht="13" hidden="false" customHeight="false" outlineLevel="0" collapsed="false">
      <c r="C112" s="651" t="s">
        <v>392</v>
      </c>
      <c r="D112" s="731" t="s">
        <v>548</v>
      </c>
    </row>
    <row r="113" customFormat="false" ht="13" hidden="false" customHeight="false" outlineLevel="0" collapsed="false">
      <c r="C113" s="651" t="s">
        <v>392</v>
      </c>
      <c r="D113" s="731" t="s">
        <v>549</v>
      </c>
    </row>
    <row r="114" customFormat="false" ht="13" hidden="false" customHeight="false" outlineLevel="0" collapsed="false">
      <c r="C114" s="651" t="s">
        <v>392</v>
      </c>
      <c r="D114" s="731" t="s">
        <v>550</v>
      </c>
    </row>
    <row r="115" customFormat="false" ht="13" hidden="false" customHeight="false" outlineLevel="0" collapsed="false">
      <c r="C115" s="651" t="s">
        <v>392</v>
      </c>
      <c r="D115" s="731" t="s">
        <v>551</v>
      </c>
    </row>
    <row r="116" customFormat="false" ht="13" hidden="false" customHeight="false" outlineLevel="0" collapsed="false">
      <c r="C116" s="651" t="s">
        <v>392</v>
      </c>
      <c r="D116" s="731" t="s">
        <v>552</v>
      </c>
    </row>
    <row r="117" customFormat="false" ht="13" hidden="false" customHeight="false" outlineLevel="0" collapsed="false">
      <c r="C117" s="651" t="s">
        <v>392</v>
      </c>
      <c r="D117" s="731" t="s">
        <v>553</v>
      </c>
    </row>
    <row r="118" customFormat="false" ht="13" hidden="false" customHeight="false" outlineLevel="0" collapsed="false">
      <c r="C118" s="651" t="s">
        <v>392</v>
      </c>
      <c r="D118" s="731" t="s">
        <v>554</v>
      </c>
    </row>
    <row r="119" customFormat="false" ht="13" hidden="false" customHeight="false" outlineLevel="0" collapsed="false">
      <c r="C119" s="651" t="s">
        <v>392</v>
      </c>
      <c r="D119" s="731" t="s">
        <v>555</v>
      </c>
    </row>
    <row r="120" customFormat="false" ht="13" hidden="false" customHeight="false" outlineLevel="0" collapsed="false">
      <c r="C120" s="651" t="s">
        <v>392</v>
      </c>
      <c r="D120" s="731" t="s">
        <v>556</v>
      </c>
    </row>
    <row r="121" customFormat="false" ht="13" hidden="false" customHeight="false" outlineLevel="0" collapsed="false">
      <c r="C121" s="651" t="s">
        <v>392</v>
      </c>
      <c r="D121" s="731" t="s">
        <v>557</v>
      </c>
    </row>
    <row r="122" customFormat="false" ht="13" hidden="false" customHeight="false" outlineLevel="0" collapsed="false">
      <c r="C122" s="651" t="s">
        <v>392</v>
      </c>
      <c r="D122" s="731" t="s">
        <v>558</v>
      </c>
    </row>
    <row r="123" customFormat="false" ht="13" hidden="false" customHeight="false" outlineLevel="0" collapsed="false">
      <c r="C123" s="651" t="s">
        <v>392</v>
      </c>
      <c r="D123" s="731" t="s">
        <v>559</v>
      </c>
    </row>
    <row r="124" customFormat="false" ht="13" hidden="false" customHeight="false" outlineLevel="0" collapsed="false">
      <c r="C124" s="651" t="s">
        <v>392</v>
      </c>
      <c r="D124" s="731" t="s">
        <v>560</v>
      </c>
    </row>
    <row r="125" customFormat="false" ht="13" hidden="false" customHeight="false" outlineLevel="0" collapsed="false">
      <c r="C125" s="651" t="s">
        <v>392</v>
      </c>
      <c r="D125" s="731" t="s">
        <v>561</v>
      </c>
    </row>
    <row r="126" customFormat="false" ht="13" hidden="false" customHeight="false" outlineLevel="0" collapsed="false">
      <c r="C126" s="651" t="s">
        <v>392</v>
      </c>
      <c r="D126" s="731" t="s">
        <v>562</v>
      </c>
    </row>
    <row r="127" customFormat="false" ht="13" hidden="false" customHeight="false" outlineLevel="0" collapsed="false">
      <c r="C127" s="651" t="s">
        <v>392</v>
      </c>
      <c r="D127" s="731" t="s">
        <v>563</v>
      </c>
    </row>
    <row r="128" customFormat="false" ht="13" hidden="false" customHeight="false" outlineLevel="0" collapsed="false">
      <c r="C128" s="651" t="s">
        <v>392</v>
      </c>
      <c r="D128" s="731" t="s">
        <v>564</v>
      </c>
    </row>
    <row r="129" customFormat="false" ht="13" hidden="false" customHeight="false" outlineLevel="0" collapsed="false">
      <c r="C129" s="651" t="s">
        <v>392</v>
      </c>
      <c r="D129" s="731" t="s">
        <v>565</v>
      </c>
    </row>
    <row r="130" customFormat="false" ht="13" hidden="false" customHeight="false" outlineLevel="0" collapsed="false">
      <c r="C130" s="651" t="s">
        <v>392</v>
      </c>
      <c r="D130" s="731" t="s">
        <v>566</v>
      </c>
    </row>
    <row r="131" customFormat="false" ht="13" hidden="false" customHeight="false" outlineLevel="0" collapsed="false">
      <c r="C131" s="651" t="s">
        <v>392</v>
      </c>
      <c r="D131" s="731" t="s">
        <v>567</v>
      </c>
    </row>
    <row r="132" customFormat="false" ht="13" hidden="false" customHeight="false" outlineLevel="0" collapsed="false">
      <c r="C132" s="651" t="s">
        <v>392</v>
      </c>
      <c r="D132" s="731" t="s">
        <v>568</v>
      </c>
    </row>
    <row r="133" customFormat="false" ht="13" hidden="false" customHeight="false" outlineLevel="0" collapsed="false">
      <c r="C133" s="651" t="s">
        <v>392</v>
      </c>
      <c r="D133" s="731" t="s">
        <v>569</v>
      </c>
    </row>
    <row r="134" customFormat="false" ht="13" hidden="false" customHeight="false" outlineLevel="0" collapsed="false">
      <c r="C134" s="651" t="s">
        <v>392</v>
      </c>
      <c r="D134" s="731" t="s">
        <v>570</v>
      </c>
    </row>
    <row r="135" customFormat="false" ht="13" hidden="false" customHeight="false" outlineLevel="0" collapsed="false">
      <c r="C135" s="651" t="s">
        <v>392</v>
      </c>
      <c r="D135" s="731" t="s">
        <v>571</v>
      </c>
    </row>
    <row r="136" customFormat="false" ht="13" hidden="false" customHeight="false" outlineLevel="0" collapsed="false">
      <c r="C136" s="651" t="s">
        <v>392</v>
      </c>
      <c r="D136" s="731" t="s">
        <v>572</v>
      </c>
    </row>
    <row r="137" customFormat="false" ht="13" hidden="false" customHeight="false" outlineLevel="0" collapsed="false">
      <c r="C137" s="651" t="s">
        <v>392</v>
      </c>
      <c r="D137" s="731" t="s">
        <v>573</v>
      </c>
    </row>
    <row r="138" customFormat="false" ht="13" hidden="false" customHeight="false" outlineLevel="0" collapsed="false">
      <c r="C138" s="651" t="s">
        <v>392</v>
      </c>
      <c r="D138" s="731" t="s">
        <v>574</v>
      </c>
    </row>
    <row r="139" customFormat="false" ht="13" hidden="false" customHeight="false" outlineLevel="0" collapsed="false">
      <c r="C139" s="651" t="s">
        <v>392</v>
      </c>
      <c r="D139" s="731" t="s">
        <v>575</v>
      </c>
    </row>
    <row r="140" customFormat="false" ht="13" hidden="false" customHeight="false" outlineLevel="0" collapsed="false">
      <c r="C140" s="651" t="s">
        <v>392</v>
      </c>
      <c r="D140" s="731" t="s">
        <v>576</v>
      </c>
    </row>
    <row r="141" customFormat="false" ht="13" hidden="false" customHeight="false" outlineLevel="0" collapsed="false">
      <c r="C141" s="651" t="s">
        <v>392</v>
      </c>
      <c r="D141" s="731" t="s">
        <v>577</v>
      </c>
    </row>
    <row r="142" customFormat="false" ht="13" hidden="false" customHeight="false" outlineLevel="0" collapsed="false">
      <c r="C142" s="651" t="s">
        <v>392</v>
      </c>
      <c r="D142" s="731" t="s">
        <v>578</v>
      </c>
    </row>
    <row r="143" customFormat="false" ht="13" hidden="false" customHeight="false" outlineLevel="0" collapsed="false">
      <c r="C143" s="651" t="s">
        <v>392</v>
      </c>
      <c r="D143" s="731" t="s">
        <v>579</v>
      </c>
    </row>
    <row r="144" customFormat="false" ht="13" hidden="false" customHeight="false" outlineLevel="0" collapsed="false">
      <c r="C144" s="651" t="s">
        <v>392</v>
      </c>
      <c r="D144" s="731" t="s">
        <v>580</v>
      </c>
    </row>
    <row r="145" customFormat="false" ht="13" hidden="false" customHeight="false" outlineLevel="0" collapsed="false">
      <c r="C145" s="651" t="s">
        <v>392</v>
      </c>
      <c r="D145" s="731" t="s">
        <v>581</v>
      </c>
    </row>
    <row r="146" customFormat="false" ht="13" hidden="false" customHeight="false" outlineLevel="0" collapsed="false">
      <c r="C146" s="651" t="s">
        <v>392</v>
      </c>
      <c r="D146" s="731" t="s">
        <v>582</v>
      </c>
    </row>
    <row r="147" customFormat="false" ht="13" hidden="false" customHeight="false" outlineLevel="0" collapsed="false">
      <c r="C147" s="651" t="s">
        <v>392</v>
      </c>
      <c r="D147" s="731" t="s">
        <v>583</v>
      </c>
    </row>
    <row r="148" customFormat="false" ht="13" hidden="false" customHeight="false" outlineLevel="0" collapsed="false">
      <c r="C148" s="651" t="s">
        <v>392</v>
      </c>
      <c r="D148" s="731" t="s">
        <v>584</v>
      </c>
    </row>
    <row r="149" customFormat="false" ht="13" hidden="false" customHeight="false" outlineLevel="0" collapsed="false">
      <c r="C149" s="651" t="s">
        <v>392</v>
      </c>
      <c r="D149" s="731" t="s">
        <v>585</v>
      </c>
    </row>
    <row r="150" customFormat="false" ht="13" hidden="false" customHeight="false" outlineLevel="0" collapsed="false">
      <c r="C150" s="651" t="s">
        <v>392</v>
      </c>
      <c r="D150" s="731" t="s">
        <v>586</v>
      </c>
    </row>
    <row r="151" customFormat="false" ht="13" hidden="false" customHeight="false" outlineLevel="0" collapsed="false">
      <c r="C151" s="651" t="s">
        <v>392</v>
      </c>
      <c r="D151" s="731" t="s">
        <v>587</v>
      </c>
    </row>
    <row r="152" customFormat="false" ht="13" hidden="false" customHeight="false" outlineLevel="0" collapsed="false">
      <c r="C152" s="651" t="s">
        <v>392</v>
      </c>
      <c r="D152" s="731" t="s">
        <v>588</v>
      </c>
    </row>
    <row r="153" customFormat="false" ht="13" hidden="false" customHeight="false" outlineLevel="0" collapsed="false">
      <c r="C153" s="651" t="s">
        <v>392</v>
      </c>
      <c r="D153" s="731" t="s">
        <v>589</v>
      </c>
    </row>
    <row r="154" customFormat="false" ht="13" hidden="false" customHeight="false" outlineLevel="0" collapsed="false">
      <c r="C154" s="651" t="s">
        <v>392</v>
      </c>
      <c r="D154" s="731" t="s">
        <v>590</v>
      </c>
    </row>
    <row r="155" customFormat="false" ht="13" hidden="false" customHeight="false" outlineLevel="0" collapsed="false">
      <c r="C155" s="651" t="s">
        <v>392</v>
      </c>
      <c r="D155" s="731" t="s">
        <v>591</v>
      </c>
    </row>
    <row r="156" customFormat="false" ht="13" hidden="false" customHeight="false" outlineLevel="0" collapsed="false">
      <c r="C156" s="651" t="s">
        <v>392</v>
      </c>
      <c r="D156" s="731" t="s">
        <v>592</v>
      </c>
    </row>
    <row r="157" customFormat="false" ht="13" hidden="false" customHeight="false" outlineLevel="0" collapsed="false">
      <c r="C157" s="651" t="s">
        <v>392</v>
      </c>
      <c r="D157" s="731" t="s">
        <v>593</v>
      </c>
    </row>
    <row r="158" customFormat="false" ht="13" hidden="false" customHeight="false" outlineLevel="0" collapsed="false">
      <c r="C158" s="651" t="s">
        <v>392</v>
      </c>
      <c r="D158" s="731" t="s">
        <v>594</v>
      </c>
    </row>
    <row r="159" customFormat="false" ht="13" hidden="false" customHeight="false" outlineLevel="0" collapsed="false">
      <c r="C159" s="651" t="s">
        <v>392</v>
      </c>
      <c r="D159" s="731" t="s">
        <v>595</v>
      </c>
    </row>
    <row r="160" customFormat="false" ht="13" hidden="false" customHeight="false" outlineLevel="0" collapsed="false">
      <c r="C160" s="651" t="s">
        <v>392</v>
      </c>
      <c r="D160" s="731" t="s">
        <v>596</v>
      </c>
    </row>
    <row r="161" customFormat="false" ht="13" hidden="false" customHeight="false" outlineLevel="0" collapsed="false">
      <c r="C161" s="651" t="s">
        <v>392</v>
      </c>
      <c r="D161" s="731" t="s">
        <v>597</v>
      </c>
    </row>
    <row r="162" customFormat="false" ht="13" hidden="false" customHeight="false" outlineLevel="0" collapsed="false">
      <c r="C162" s="651" t="s">
        <v>392</v>
      </c>
      <c r="D162" s="731" t="s">
        <v>598</v>
      </c>
    </row>
    <row r="163" customFormat="false" ht="13" hidden="false" customHeight="false" outlineLevel="0" collapsed="false">
      <c r="C163" s="651" t="s">
        <v>392</v>
      </c>
      <c r="D163" s="731" t="s">
        <v>599</v>
      </c>
    </row>
    <row r="164" customFormat="false" ht="13" hidden="false" customHeight="false" outlineLevel="0" collapsed="false">
      <c r="C164" s="651" t="s">
        <v>392</v>
      </c>
      <c r="D164" s="731" t="s">
        <v>600</v>
      </c>
    </row>
    <row r="165" customFormat="false" ht="13" hidden="false" customHeight="false" outlineLevel="0" collapsed="false">
      <c r="C165" s="651" t="s">
        <v>392</v>
      </c>
      <c r="D165" s="731" t="s">
        <v>601</v>
      </c>
    </row>
    <row r="166" customFormat="false" ht="13" hidden="false" customHeight="false" outlineLevel="0" collapsed="false">
      <c r="C166" s="651" t="s">
        <v>392</v>
      </c>
      <c r="D166" s="731" t="s">
        <v>602</v>
      </c>
    </row>
    <row r="167" customFormat="false" ht="13" hidden="false" customHeight="false" outlineLevel="0" collapsed="false">
      <c r="C167" s="651" t="s">
        <v>392</v>
      </c>
      <c r="D167" s="731" t="s">
        <v>603</v>
      </c>
    </row>
    <row r="168" customFormat="false" ht="13" hidden="false" customHeight="false" outlineLevel="0" collapsed="false">
      <c r="C168" s="651" t="s">
        <v>392</v>
      </c>
      <c r="D168" s="731" t="s">
        <v>604</v>
      </c>
    </row>
    <row r="169" customFormat="false" ht="13" hidden="false" customHeight="false" outlineLevel="0" collapsed="false">
      <c r="C169" s="651" t="s">
        <v>392</v>
      </c>
      <c r="D169" s="731" t="s">
        <v>605</v>
      </c>
    </row>
    <row r="170" customFormat="false" ht="13" hidden="false" customHeight="false" outlineLevel="0" collapsed="false">
      <c r="C170" s="651" t="s">
        <v>392</v>
      </c>
      <c r="D170" s="731" t="s">
        <v>606</v>
      </c>
    </row>
    <row r="171" customFormat="false" ht="13" hidden="false" customHeight="false" outlineLevel="0" collapsed="false">
      <c r="C171" s="651" t="s">
        <v>392</v>
      </c>
      <c r="D171" s="731" t="s">
        <v>607</v>
      </c>
    </row>
    <row r="172" customFormat="false" ht="13" hidden="false" customHeight="false" outlineLevel="0" collapsed="false">
      <c r="C172" s="651" t="s">
        <v>392</v>
      </c>
      <c r="D172" s="731" t="s">
        <v>608</v>
      </c>
    </row>
    <row r="173" customFormat="false" ht="13" hidden="false" customHeight="false" outlineLevel="0" collapsed="false">
      <c r="C173" s="651" t="s">
        <v>392</v>
      </c>
      <c r="D173" s="731" t="s">
        <v>609</v>
      </c>
    </row>
    <row r="174" customFormat="false" ht="13" hidden="false" customHeight="false" outlineLevel="0" collapsed="false">
      <c r="C174" s="651" t="s">
        <v>392</v>
      </c>
      <c r="D174" s="731" t="s">
        <v>610</v>
      </c>
    </row>
    <row r="175" customFormat="false" ht="13" hidden="false" customHeight="false" outlineLevel="0" collapsed="false">
      <c r="C175" s="651" t="s">
        <v>392</v>
      </c>
      <c r="D175" s="731" t="s">
        <v>611</v>
      </c>
    </row>
    <row r="176" customFormat="false" ht="13" hidden="false" customHeight="false" outlineLevel="0" collapsed="false">
      <c r="C176" s="651" t="s">
        <v>392</v>
      </c>
      <c r="D176" s="731" t="s">
        <v>612</v>
      </c>
    </row>
    <row r="177" customFormat="false" ht="13" hidden="false" customHeight="false" outlineLevel="0" collapsed="false">
      <c r="C177" s="651" t="s">
        <v>392</v>
      </c>
      <c r="D177" s="731" t="s">
        <v>613</v>
      </c>
    </row>
    <row r="178" customFormat="false" ht="13" hidden="false" customHeight="false" outlineLevel="0" collapsed="false">
      <c r="C178" s="651" t="s">
        <v>392</v>
      </c>
      <c r="D178" s="731" t="s">
        <v>614</v>
      </c>
    </row>
    <row r="179" customFormat="false" ht="13" hidden="false" customHeight="false" outlineLevel="0" collapsed="false">
      <c r="C179" s="651" t="s">
        <v>392</v>
      </c>
      <c r="D179" s="731" t="s">
        <v>615</v>
      </c>
    </row>
    <row r="180" customFormat="false" ht="13" hidden="false" customHeight="false" outlineLevel="0" collapsed="false">
      <c r="C180" s="651" t="s">
        <v>392</v>
      </c>
      <c r="D180" s="731" t="s">
        <v>616</v>
      </c>
    </row>
    <row r="181" customFormat="false" ht="13" hidden="false" customHeight="false" outlineLevel="0" collapsed="false">
      <c r="C181" s="651" t="s">
        <v>392</v>
      </c>
      <c r="D181" s="731" t="s">
        <v>617</v>
      </c>
    </row>
    <row r="182" customFormat="false" ht="13" hidden="false" customHeight="false" outlineLevel="0" collapsed="false">
      <c r="C182" s="651" t="s">
        <v>392</v>
      </c>
      <c r="D182" s="731" t="s">
        <v>618</v>
      </c>
    </row>
    <row r="183" customFormat="false" ht="13" hidden="false" customHeight="false" outlineLevel="0" collapsed="false">
      <c r="C183" s="651" t="s">
        <v>392</v>
      </c>
      <c r="D183" s="731" t="s">
        <v>504</v>
      </c>
    </row>
    <row r="184" customFormat="false" ht="13" hidden="false" customHeight="false" outlineLevel="0" collapsed="false">
      <c r="C184" s="651" t="s">
        <v>392</v>
      </c>
      <c r="D184" s="731" t="s">
        <v>619</v>
      </c>
    </row>
    <row r="185" customFormat="false" ht="13" hidden="false" customHeight="false" outlineLevel="0" collapsed="false">
      <c r="C185" s="651" t="s">
        <v>392</v>
      </c>
      <c r="D185" s="731" t="s">
        <v>620</v>
      </c>
    </row>
    <row r="186" customFormat="false" ht="13" hidden="false" customHeight="false" outlineLevel="0" collapsed="false">
      <c r="C186" s="651" t="s">
        <v>392</v>
      </c>
      <c r="D186" s="731" t="s">
        <v>621</v>
      </c>
    </row>
    <row r="187" customFormat="false" ht="13" hidden="false" customHeight="false" outlineLevel="0" collapsed="false">
      <c r="C187" s="651" t="s">
        <v>392</v>
      </c>
      <c r="D187" s="731" t="s">
        <v>622</v>
      </c>
    </row>
    <row r="188" customFormat="false" ht="13" hidden="false" customHeight="false" outlineLevel="0" collapsed="false">
      <c r="C188" s="651" t="s">
        <v>394</v>
      </c>
      <c r="D188" s="731" t="s">
        <v>623</v>
      </c>
    </row>
    <row r="189" customFormat="false" ht="13" hidden="false" customHeight="false" outlineLevel="0" collapsed="false">
      <c r="C189" s="651" t="s">
        <v>394</v>
      </c>
      <c r="D189" s="731" t="s">
        <v>624</v>
      </c>
    </row>
    <row r="190" customFormat="false" ht="13" hidden="false" customHeight="false" outlineLevel="0" collapsed="false">
      <c r="C190" s="651" t="s">
        <v>394</v>
      </c>
      <c r="D190" s="731" t="s">
        <v>625</v>
      </c>
    </row>
    <row r="191" customFormat="false" ht="13" hidden="false" customHeight="false" outlineLevel="0" collapsed="false">
      <c r="C191" s="651" t="s">
        <v>394</v>
      </c>
      <c r="D191" s="731" t="s">
        <v>626</v>
      </c>
    </row>
    <row r="192" customFormat="false" ht="13" hidden="false" customHeight="false" outlineLevel="0" collapsed="false">
      <c r="C192" s="651" t="s">
        <v>394</v>
      </c>
      <c r="D192" s="731" t="s">
        <v>627</v>
      </c>
    </row>
    <row r="193" customFormat="false" ht="13" hidden="false" customHeight="false" outlineLevel="0" collapsed="false">
      <c r="C193" s="651" t="s">
        <v>394</v>
      </c>
      <c r="D193" s="731" t="s">
        <v>628</v>
      </c>
    </row>
    <row r="194" customFormat="false" ht="13" hidden="false" customHeight="false" outlineLevel="0" collapsed="false">
      <c r="C194" s="651" t="s">
        <v>394</v>
      </c>
      <c r="D194" s="731" t="s">
        <v>629</v>
      </c>
    </row>
    <row r="195" customFormat="false" ht="13" hidden="false" customHeight="false" outlineLevel="0" collapsed="false">
      <c r="C195" s="651" t="s">
        <v>394</v>
      </c>
      <c r="D195" s="731" t="s">
        <v>630</v>
      </c>
    </row>
    <row r="196" customFormat="false" ht="13" hidden="false" customHeight="false" outlineLevel="0" collapsed="false">
      <c r="C196" s="651" t="s">
        <v>394</v>
      </c>
      <c r="D196" s="731" t="s">
        <v>631</v>
      </c>
    </row>
    <row r="197" customFormat="false" ht="13" hidden="false" customHeight="false" outlineLevel="0" collapsed="false">
      <c r="C197" s="651" t="s">
        <v>394</v>
      </c>
      <c r="D197" s="731" t="s">
        <v>632</v>
      </c>
    </row>
    <row r="198" customFormat="false" ht="13" hidden="false" customHeight="false" outlineLevel="0" collapsed="false">
      <c r="C198" s="651" t="s">
        <v>394</v>
      </c>
      <c r="D198" s="731" t="s">
        <v>633</v>
      </c>
    </row>
    <row r="199" customFormat="false" ht="13" hidden="false" customHeight="false" outlineLevel="0" collapsed="false">
      <c r="C199" s="651" t="s">
        <v>394</v>
      </c>
      <c r="D199" s="731" t="s">
        <v>634</v>
      </c>
    </row>
    <row r="200" customFormat="false" ht="13" hidden="false" customHeight="false" outlineLevel="0" collapsed="false">
      <c r="C200" s="651" t="s">
        <v>394</v>
      </c>
      <c r="D200" s="731" t="s">
        <v>635</v>
      </c>
    </row>
    <row r="201" customFormat="false" ht="13" hidden="false" customHeight="false" outlineLevel="0" collapsed="false">
      <c r="C201" s="651" t="s">
        <v>394</v>
      </c>
      <c r="D201" s="731" t="s">
        <v>636</v>
      </c>
    </row>
    <row r="202" customFormat="false" ht="13" hidden="false" customHeight="false" outlineLevel="0" collapsed="false">
      <c r="C202" s="651" t="s">
        <v>394</v>
      </c>
      <c r="D202" s="731" t="s">
        <v>637</v>
      </c>
    </row>
    <row r="203" customFormat="false" ht="13" hidden="false" customHeight="false" outlineLevel="0" collapsed="false">
      <c r="C203" s="651" t="s">
        <v>394</v>
      </c>
      <c r="D203" s="731" t="s">
        <v>638</v>
      </c>
    </row>
    <row r="204" customFormat="false" ht="13" hidden="false" customHeight="false" outlineLevel="0" collapsed="false">
      <c r="C204" s="651" t="s">
        <v>394</v>
      </c>
      <c r="D204" s="731" t="s">
        <v>639</v>
      </c>
    </row>
    <row r="205" customFormat="false" ht="13" hidden="false" customHeight="false" outlineLevel="0" collapsed="false">
      <c r="C205" s="651" t="s">
        <v>394</v>
      </c>
      <c r="D205" s="731" t="s">
        <v>640</v>
      </c>
    </row>
    <row r="206" customFormat="false" ht="13" hidden="false" customHeight="false" outlineLevel="0" collapsed="false">
      <c r="C206" s="651" t="s">
        <v>394</v>
      </c>
      <c r="D206" s="731" t="s">
        <v>641</v>
      </c>
    </row>
    <row r="207" customFormat="false" ht="13" hidden="false" customHeight="false" outlineLevel="0" collapsed="false">
      <c r="C207" s="651" t="s">
        <v>394</v>
      </c>
      <c r="D207" s="731" t="s">
        <v>642</v>
      </c>
    </row>
    <row r="208" customFormat="false" ht="13" hidden="false" customHeight="false" outlineLevel="0" collapsed="false">
      <c r="C208" s="651" t="s">
        <v>394</v>
      </c>
      <c r="D208" s="731" t="s">
        <v>643</v>
      </c>
    </row>
    <row r="209" customFormat="false" ht="13" hidden="false" customHeight="false" outlineLevel="0" collapsed="false">
      <c r="C209" s="651" t="s">
        <v>394</v>
      </c>
      <c r="D209" s="731" t="s">
        <v>644</v>
      </c>
    </row>
    <row r="210" customFormat="false" ht="13" hidden="false" customHeight="false" outlineLevel="0" collapsed="false">
      <c r="C210" s="651" t="s">
        <v>394</v>
      </c>
      <c r="D210" s="731" t="s">
        <v>645</v>
      </c>
    </row>
    <row r="211" customFormat="false" ht="13" hidden="false" customHeight="false" outlineLevel="0" collapsed="false">
      <c r="C211" s="651" t="s">
        <v>394</v>
      </c>
      <c r="D211" s="731" t="s">
        <v>646</v>
      </c>
    </row>
    <row r="212" customFormat="false" ht="13" hidden="false" customHeight="false" outlineLevel="0" collapsed="false">
      <c r="C212" s="651" t="s">
        <v>394</v>
      </c>
      <c r="D212" s="731" t="s">
        <v>647</v>
      </c>
    </row>
    <row r="213" customFormat="false" ht="13" hidden="false" customHeight="false" outlineLevel="0" collapsed="false">
      <c r="C213" s="651" t="s">
        <v>394</v>
      </c>
      <c r="D213" s="731" t="s">
        <v>648</v>
      </c>
    </row>
    <row r="214" customFormat="false" ht="13" hidden="false" customHeight="false" outlineLevel="0" collapsed="false">
      <c r="C214" s="651" t="s">
        <v>394</v>
      </c>
      <c r="D214" s="731" t="s">
        <v>649</v>
      </c>
    </row>
    <row r="215" customFormat="false" ht="13" hidden="false" customHeight="false" outlineLevel="0" collapsed="false">
      <c r="C215" s="651" t="s">
        <v>394</v>
      </c>
      <c r="D215" s="731" t="s">
        <v>650</v>
      </c>
    </row>
    <row r="216" customFormat="false" ht="13" hidden="false" customHeight="false" outlineLevel="0" collapsed="false">
      <c r="C216" s="651" t="s">
        <v>394</v>
      </c>
      <c r="D216" s="731" t="s">
        <v>651</v>
      </c>
    </row>
    <row r="217" customFormat="false" ht="13" hidden="false" customHeight="false" outlineLevel="0" collapsed="false">
      <c r="C217" s="651" t="s">
        <v>394</v>
      </c>
      <c r="D217" s="731" t="s">
        <v>652</v>
      </c>
    </row>
    <row r="218" customFormat="false" ht="13" hidden="false" customHeight="false" outlineLevel="0" collapsed="false">
      <c r="C218" s="651" t="s">
        <v>394</v>
      </c>
      <c r="D218" s="731" t="s">
        <v>653</v>
      </c>
    </row>
    <row r="219" customFormat="false" ht="13" hidden="false" customHeight="false" outlineLevel="0" collapsed="false">
      <c r="C219" s="651" t="s">
        <v>394</v>
      </c>
      <c r="D219" s="731" t="s">
        <v>654</v>
      </c>
    </row>
    <row r="220" customFormat="false" ht="13" hidden="false" customHeight="false" outlineLevel="0" collapsed="false">
      <c r="C220" s="651" t="s">
        <v>394</v>
      </c>
      <c r="D220" s="731" t="s">
        <v>655</v>
      </c>
    </row>
    <row r="221" customFormat="false" ht="13" hidden="false" customHeight="false" outlineLevel="0" collapsed="false">
      <c r="C221" s="651" t="s">
        <v>394</v>
      </c>
      <c r="D221" s="731" t="s">
        <v>656</v>
      </c>
    </row>
    <row r="222" customFormat="false" ht="13" hidden="false" customHeight="false" outlineLevel="0" collapsed="false">
      <c r="C222" s="651" t="s">
        <v>394</v>
      </c>
      <c r="D222" s="731" t="s">
        <v>657</v>
      </c>
    </row>
    <row r="223" customFormat="false" ht="13" hidden="false" customHeight="false" outlineLevel="0" collapsed="false">
      <c r="C223" s="651" t="s">
        <v>394</v>
      </c>
      <c r="D223" s="731" t="s">
        <v>658</v>
      </c>
    </row>
    <row r="224" customFormat="false" ht="13" hidden="false" customHeight="false" outlineLevel="0" collapsed="false">
      <c r="C224" s="651" t="s">
        <v>394</v>
      </c>
      <c r="D224" s="731" t="s">
        <v>659</v>
      </c>
    </row>
    <row r="225" customFormat="false" ht="13" hidden="false" customHeight="false" outlineLevel="0" collapsed="false">
      <c r="C225" s="651" t="s">
        <v>394</v>
      </c>
      <c r="D225" s="731" t="s">
        <v>660</v>
      </c>
    </row>
    <row r="226" customFormat="false" ht="13" hidden="false" customHeight="false" outlineLevel="0" collapsed="false">
      <c r="C226" s="651" t="s">
        <v>394</v>
      </c>
      <c r="D226" s="731" t="s">
        <v>661</v>
      </c>
    </row>
    <row r="227" customFormat="false" ht="13" hidden="false" customHeight="false" outlineLevel="0" collapsed="false">
      <c r="C227" s="651" t="s">
        <v>394</v>
      </c>
      <c r="D227" s="731" t="s">
        <v>662</v>
      </c>
    </row>
    <row r="228" customFormat="false" ht="13" hidden="false" customHeight="false" outlineLevel="0" collapsed="false">
      <c r="C228" s="651" t="s">
        <v>396</v>
      </c>
      <c r="D228" s="731" t="s">
        <v>663</v>
      </c>
    </row>
    <row r="229" customFormat="false" ht="13" hidden="false" customHeight="false" outlineLevel="0" collapsed="false">
      <c r="C229" s="651" t="s">
        <v>396</v>
      </c>
      <c r="D229" s="731" t="s">
        <v>664</v>
      </c>
    </row>
    <row r="230" customFormat="false" ht="13" hidden="false" customHeight="false" outlineLevel="0" collapsed="false">
      <c r="C230" s="651" t="s">
        <v>396</v>
      </c>
      <c r="D230" s="731" t="s">
        <v>665</v>
      </c>
    </row>
    <row r="231" customFormat="false" ht="13" hidden="false" customHeight="false" outlineLevel="0" collapsed="false">
      <c r="C231" s="651" t="s">
        <v>396</v>
      </c>
      <c r="D231" s="731" t="s">
        <v>666</v>
      </c>
    </row>
    <row r="232" customFormat="false" ht="13" hidden="false" customHeight="false" outlineLevel="0" collapsed="false">
      <c r="C232" s="651" t="s">
        <v>396</v>
      </c>
      <c r="D232" s="731" t="s">
        <v>667</v>
      </c>
    </row>
    <row r="233" customFormat="false" ht="13" hidden="false" customHeight="false" outlineLevel="0" collapsed="false">
      <c r="C233" s="651" t="s">
        <v>396</v>
      </c>
      <c r="D233" s="731" t="s">
        <v>668</v>
      </c>
    </row>
    <row r="234" customFormat="false" ht="13" hidden="false" customHeight="false" outlineLevel="0" collapsed="false">
      <c r="C234" s="651" t="s">
        <v>396</v>
      </c>
      <c r="D234" s="731" t="s">
        <v>669</v>
      </c>
    </row>
    <row r="235" customFormat="false" ht="13" hidden="false" customHeight="false" outlineLevel="0" collapsed="false">
      <c r="C235" s="651" t="s">
        <v>396</v>
      </c>
      <c r="D235" s="731" t="s">
        <v>670</v>
      </c>
    </row>
    <row r="236" customFormat="false" ht="13" hidden="false" customHeight="false" outlineLevel="0" collapsed="false">
      <c r="C236" s="651" t="s">
        <v>396</v>
      </c>
      <c r="D236" s="731" t="s">
        <v>671</v>
      </c>
    </row>
    <row r="237" customFormat="false" ht="13" hidden="false" customHeight="false" outlineLevel="0" collapsed="false">
      <c r="C237" s="651" t="s">
        <v>396</v>
      </c>
      <c r="D237" s="731" t="s">
        <v>672</v>
      </c>
    </row>
    <row r="238" customFormat="false" ht="13" hidden="false" customHeight="false" outlineLevel="0" collapsed="false">
      <c r="C238" s="651" t="s">
        <v>396</v>
      </c>
      <c r="D238" s="731" t="s">
        <v>673</v>
      </c>
    </row>
    <row r="239" customFormat="false" ht="13" hidden="false" customHeight="false" outlineLevel="0" collapsed="false">
      <c r="C239" s="651" t="s">
        <v>396</v>
      </c>
      <c r="D239" s="731" t="s">
        <v>674</v>
      </c>
    </row>
    <row r="240" customFormat="false" ht="13" hidden="false" customHeight="false" outlineLevel="0" collapsed="false">
      <c r="C240" s="651" t="s">
        <v>396</v>
      </c>
      <c r="D240" s="731" t="s">
        <v>675</v>
      </c>
    </row>
    <row r="241" customFormat="false" ht="13" hidden="false" customHeight="false" outlineLevel="0" collapsed="false">
      <c r="C241" s="651" t="s">
        <v>396</v>
      </c>
      <c r="D241" s="731" t="s">
        <v>676</v>
      </c>
    </row>
    <row r="242" customFormat="false" ht="13" hidden="false" customHeight="false" outlineLevel="0" collapsed="false">
      <c r="C242" s="651" t="s">
        <v>396</v>
      </c>
      <c r="D242" s="731" t="s">
        <v>677</v>
      </c>
    </row>
    <row r="243" customFormat="false" ht="13" hidden="false" customHeight="false" outlineLevel="0" collapsed="false">
      <c r="C243" s="651" t="s">
        <v>396</v>
      </c>
      <c r="D243" s="731" t="s">
        <v>678</v>
      </c>
    </row>
    <row r="244" customFormat="false" ht="13" hidden="false" customHeight="false" outlineLevel="0" collapsed="false">
      <c r="C244" s="651" t="s">
        <v>396</v>
      </c>
      <c r="D244" s="731" t="s">
        <v>679</v>
      </c>
    </row>
    <row r="245" customFormat="false" ht="13" hidden="false" customHeight="false" outlineLevel="0" collapsed="false">
      <c r="C245" s="651" t="s">
        <v>396</v>
      </c>
      <c r="D245" s="731" t="s">
        <v>680</v>
      </c>
    </row>
    <row r="246" customFormat="false" ht="13" hidden="false" customHeight="false" outlineLevel="0" collapsed="false">
      <c r="C246" s="651" t="s">
        <v>396</v>
      </c>
      <c r="D246" s="731" t="s">
        <v>681</v>
      </c>
    </row>
    <row r="247" customFormat="false" ht="13" hidden="false" customHeight="false" outlineLevel="0" collapsed="false">
      <c r="C247" s="651" t="s">
        <v>396</v>
      </c>
      <c r="D247" s="731" t="s">
        <v>682</v>
      </c>
    </row>
    <row r="248" customFormat="false" ht="13" hidden="false" customHeight="false" outlineLevel="0" collapsed="false">
      <c r="C248" s="651" t="s">
        <v>396</v>
      </c>
      <c r="D248" s="731" t="s">
        <v>683</v>
      </c>
    </row>
    <row r="249" customFormat="false" ht="13" hidden="false" customHeight="false" outlineLevel="0" collapsed="false">
      <c r="C249" s="651" t="s">
        <v>396</v>
      </c>
      <c r="D249" s="731" t="s">
        <v>684</v>
      </c>
    </row>
    <row r="250" customFormat="false" ht="13" hidden="false" customHeight="false" outlineLevel="0" collapsed="false">
      <c r="C250" s="651" t="s">
        <v>396</v>
      </c>
      <c r="D250" s="731" t="s">
        <v>685</v>
      </c>
    </row>
    <row r="251" customFormat="false" ht="13" hidden="false" customHeight="false" outlineLevel="0" collapsed="false">
      <c r="C251" s="651" t="s">
        <v>396</v>
      </c>
      <c r="D251" s="731" t="s">
        <v>686</v>
      </c>
    </row>
    <row r="252" customFormat="false" ht="13" hidden="false" customHeight="false" outlineLevel="0" collapsed="false">
      <c r="C252" s="651" t="s">
        <v>396</v>
      </c>
      <c r="D252" s="731" t="s">
        <v>687</v>
      </c>
    </row>
    <row r="253" customFormat="false" ht="13" hidden="false" customHeight="false" outlineLevel="0" collapsed="false">
      <c r="C253" s="651" t="s">
        <v>396</v>
      </c>
      <c r="D253" s="731" t="s">
        <v>688</v>
      </c>
    </row>
    <row r="254" customFormat="false" ht="13" hidden="false" customHeight="false" outlineLevel="0" collapsed="false">
      <c r="C254" s="651" t="s">
        <v>396</v>
      </c>
      <c r="D254" s="731" t="s">
        <v>689</v>
      </c>
    </row>
    <row r="255" customFormat="false" ht="13" hidden="false" customHeight="false" outlineLevel="0" collapsed="false">
      <c r="C255" s="651" t="s">
        <v>396</v>
      </c>
      <c r="D255" s="731" t="s">
        <v>690</v>
      </c>
    </row>
    <row r="256" customFormat="false" ht="13" hidden="false" customHeight="false" outlineLevel="0" collapsed="false">
      <c r="C256" s="651" t="s">
        <v>396</v>
      </c>
      <c r="D256" s="731" t="s">
        <v>691</v>
      </c>
    </row>
    <row r="257" customFormat="false" ht="13" hidden="false" customHeight="false" outlineLevel="0" collapsed="false">
      <c r="C257" s="651" t="s">
        <v>396</v>
      </c>
      <c r="D257" s="731" t="s">
        <v>692</v>
      </c>
    </row>
    <row r="258" customFormat="false" ht="13" hidden="false" customHeight="false" outlineLevel="0" collapsed="false">
      <c r="C258" s="651" t="s">
        <v>396</v>
      </c>
      <c r="D258" s="731" t="s">
        <v>693</v>
      </c>
    </row>
    <row r="259" customFormat="false" ht="13" hidden="false" customHeight="false" outlineLevel="0" collapsed="false">
      <c r="C259" s="651" t="s">
        <v>396</v>
      </c>
      <c r="D259" s="731" t="s">
        <v>694</v>
      </c>
    </row>
    <row r="260" customFormat="false" ht="13" hidden="false" customHeight="false" outlineLevel="0" collapsed="false">
      <c r="C260" s="651" t="s">
        <v>396</v>
      </c>
      <c r="D260" s="731" t="s">
        <v>695</v>
      </c>
    </row>
    <row r="261" customFormat="false" ht="13" hidden="false" customHeight="false" outlineLevel="0" collapsed="false">
      <c r="C261" s="651" t="s">
        <v>398</v>
      </c>
      <c r="D261" s="731" t="s">
        <v>696</v>
      </c>
    </row>
    <row r="262" customFormat="false" ht="13" hidden="false" customHeight="false" outlineLevel="0" collapsed="false">
      <c r="C262" s="651" t="s">
        <v>398</v>
      </c>
      <c r="D262" s="731" t="s">
        <v>697</v>
      </c>
    </row>
    <row r="263" customFormat="false" ht="13" hidden="false" customHeight="false" outlineLevel="0" collapsed="false">
      <c r="C263" s="651" t="s">
        <v>398</v>
      </c>
      <c r="D263" s="731" t="s">
        <v>698</v>
      </c>
    </row>
    <row r="264" customFormat="false" ht="13" hidden="false" customHeight="false" outlineLevel="0" collapsed="false">
      <c r="C264" s="651" t="s">
        <v>398</v>
      </c>
      <c r="D264" s="731" t="s">
        <v>699</v>
      </c>
    </row>
    <row r="265" customFormat="false" ht="13" hidden="false" customHeight="false" outlineLevel="0" collapsed="false">
      <c r="C265" s="651" t="s">
        <v>398</v>
      </c>
      <c r="D265" s="731" t="s">
        <v>700</v>
      </c>
    </row>
    <row r="266" customFormat="false" ht="13" hidden="false" customHeight="false" outlineLevel="0" collapsed="false">
      <c r="C266" s="651" t="s">
        <v>398</v>
      </c>
      <c r="D266" s="731" t="s">
        <v>701</v>
      </c>
    </row>
    <row r="267" customFormat="false" ht="13" hidden="false" customHeight="false" outlineLevel="0" collapsed="false">
      <c r="C267" s="651" t="s">
        <v>398</v>
      </c>
      <c r="D267" s="731" t="s">
        <v>702</v>
      </c>
    </row>
    <row r="268" customFormat="false" ht="13" hidden="false" customHeight="false" outlineLevel="0" collapsed="false">
      <c r="C268" s="651" t="s">
        <v>398</v>
      </c>
      <c r="D268" s="731" t="s">
        <v>703</v>
      </c>
    </row>
    <row r="269" customFormat="false" ht="13" hidden="false" customHeight="false" outlineLevel="0" collapsed="false">
      <c r="C269" s="651" t="s">
        <v>398</v>
      </c>
      <c r="D269" s="731" t="s">
        <v>704</v>
      </c>
    </row>
    <row r="270" customFormat="false" ht="13" hidden="false" customHeight="false" outlineLevel="0" collapsed="false">
      <c r="C270" s="651" t="s">
        <v>398</v>
      </c>
      <c r="D270" s="731" t="s">
        <v>705</v>
      </c>
    </row>
    <row r="271" customFormat="false" ht="13" hidden="false" customHeight="false" outlineLevel="0" collapsed="false">
      <c r="C271" s="651" t="s">
        <v>398</v>
      </c>
      <c r="D271" s="731" t="s">
        <v>706</v>
      </c>
    </row>
    <row r="272" customFormat="false" ht="13" hidden="false" customHeight="false" outlineLevel="0" collapsed="false">
      <c r="C272" s="651" t="s">
        <v>398</v>
      </c>
      <c r="D272" s="731" t="s">
        <v>707</v>
      </c>
    </row>
    <row r="273" customFormat="false" ht="13" hidden="false" customHeight="false" outlineLevel="0" collapsed="false">
      <c r="C273" s="651" t="s">
        <v>398</v>
      </c>
      <c r="D273" s="731" t="s">
        <v>708</v>
      </c>
    </row>
    <row r="274" customFormat="false" ht="13" hidden="false" customHeight="false" outlineLevel="0" collapsed="false">
      <c r="C274" s="651" t="s">
        <v>398</v>
      </c>
      <c r="D274" s="731" t="s">
        <v>709</v>
      </c>
    </row>
    <row r="275" customFormat="false" ht="13" hidden="false" customHeight="false" outlineLevel="0" collapsed="false">
      <c r="C275" s="651" t="s">
        <v>398</v>
      </c>
      <c r="D275" s="731" t="s">
        <v>710</v>
      </c>
    </row>
    <row r="276" customFormat="false" ht="13" hidden="false" customHeight="false" outlineLevel="0" collapsed="false">
      <c r="C276" s="651" t="s">
        <v>398</v>
      </c>
      <c r="D276" s="731" t="s">
        <v>711</v>
      </c>
    </row>
    <row r="277" customFormat="false" ht="13" hidden="false" customHeight="false" outlineLevel="0" collapsed="false">
      <c r="C277" s="651" t="s">
        <v>398</v>
      </c>
      <c r="D277" s="731" t="s">
        <v>712</v>
      </c>
    </row>
    <row r="278" customFormat="false" ht="13" hidden="false" customHeight="false" outlineLevel="0" collapsed="false">
      <c r="C278" s="651" t="s">
        <v>398</v>
      </c>
      <c r="D278" s="731" t="s">
        <v>713</v>
      </c>
    </row>
    <row r="279" customFormat="false" ht="13" hidden="false" customHeight="false" outlineLevel="0" collapsed="false">
      <c r="C279" s="651" t="s">
        <v>398</v>
      </c>
      <c r="D279" s="731" t="s">
        <v>714</v>
      </c>
    </row>
    <row r="280" customFormat="false" ht="13" hidden="false" customHeight="false" outlineLevel="0" collapsed="false">
      <c r="C280" s="651" t="s">
        <v>398</v>
      </c>
      <c r="D280" s="731" t="s">
        <v>715</v>
      </c>
    </row>
    <row r="281" customFormat="false" ht="13" hidden="false" customHeight="false" outlineLevel="0" collapsed="false">
      <c r="C281" s="651" t="s">
        <v>398</v>
      </c>
      <c r="D281" s="731" t="s">
        <v>716</v>
      </c>
    </row>
    <row r="282" customFormat="false" ht="13" hidden="false" customHeight="false" outlineLevel="0" collapsed="false">
      <c r="C282" s="651" t="s">
        <v>398</v>
      </c>
      <c r="D282" s="731" t="s">
        <v>717</v>
      </c>
    </row>
    <row r="283" customFormat="false" ht="13" hidden="false" customHeight="false" outlineLevel="0" collapsed="false">
      <c r="C283" s="651" t="s">
        <v>398</v>
      </c>
      <c r="D283" s="731" t="s">
        <v>718</v>
      </c>
    </row>
    <row r="284" customFormat="false" ht="13" hidden="false" customHeight="false" outlineLevel="0" collapsed="false">
      <c r="C284" s="651" t="s">
        <v>398</v>
      </c>
      <c r="D284" s="731" t="s">
        <v>719</v>
      </c>
    </row>
    <row r="285" customFormat="false" ht="13" hidden="false" customHeight="false" outlineLevel="0" collapsed="false">
      <c r="C285" s="651" t="s">
        <v>398</v>
      </c>
      <c r="D285" s="731" t="s">
        <v>720</v>
      </c>
    </row>
    <row r="286" customFormat="false" ht="13" hidden="false" customHeight="false" outlineLevel="0" collapsed="false">
      <c r="C286" s="651" t="s">
        <v>398</v>
      </c>
      <c r="D286" s="731" t="s">
        <v>721</v>
      </c>
    </row>
    <row r="287" customFormat="false" ht="13" hidden="false" customHeight="false" outlineLevel="0" collapsed="false">
      <c r="C287" s="651" t="s">
        <v>398</v>
      </c>
      <c r="D287" s="731" t="s">
        <v>722</v>
      </c>
    </row>
    <row r="288" customFormat="false" ht="13" hidden="false" customHeight="false" outlineLevel="0" collapsed="false">
      <c r="C288" s="651" t="s">
        <v>398</v>
      </c>
      <c r="D288" s="731" t="s">
        <v>723</v>
      </c>
    </row>
    <row r="289" customFormat="false" ht="13" hidden="false" customHeight="false" outlineLevel="0" collapsed="false">
      <c r="C289" s="651" t="s">
        <v>398</v>
      </c>
      <c r="D289" s="731" t="s">
        <v>724</v>
      </c>
    </row>
    <row r="290" customFormat="false" ht="13" hidden="false" customHeight="false" outlineLevel="0" collapsed="false">
      <c r="C290" s="651" t="s">
        <v>398</v>
      </c>
      <c r="D290" s="731" t="s">
        <v>725</v>
      </c>
    </row>
    <row r="291" customFormat="false" ht="13" hidden="false" customHeight="false" outlineLevel="0" collapsed="false">
      <c r="C291" s="651" t="s">
        <v>398</v>
      </c>
      <c r="D291" s="731" t="s">
        <v>726</v>
      </c>
    </row>
    <row r="292" customFormat="false" ht="13" hidden="false" customHeight="false" outlineLevel="0" collapsed="false">
      <c r="C292" s="651" t="s">
        <v>398</v>
      </c>
      <c r="D292" s="731" t="s">
        <v>727</v>
      </c>
    </row>
    <row r="293" customFormat="false" ht="13" hidden="false" customHeight="false" outlineLevel="0" collapsed="false">
      <c r="C293" s="651" t="s">
        <v>398</v>
      </c>
      <c r="D293" s="731" t="s">
        <v>728</v>
      </c>
    </row>
    <row r="294" customFormat="false" ht="13" hidden="false" customHeight="false" outlineLevel="0" collapsed="false">
      <c r="C294" s="651" t="s">
        <v>398</v>
      </c>
      <c r="D294" s="731" t="s">
        <v>729</v>
      </c>
    </row>
    <row r="295" customFormat="false" ht="13" hidden="false" customHeight="false" outlineLevel="0" collapsed="false">
      <c r="C295" s="651" t="s">
        <v>398</v>
      </c>
      <c r="D295" s="731" t="s">
        <v>730</v>
      </c>
    </row>
    <row r="296" customFormat="false" ht="13" hidden="false" customHeight="false" outlineLevel="0" collapsed="false">
      <c r="C296" s="651" t="s">
        <v>400</v>
      </c>
      <c r="D296" s="731" t="s">
        <v>731</v>
      </c>
    </row>
    <row r="297" customFormat="false" ht="13" hidden="false" customHeight="false" outlineLevel="0" collapsed="false">
      <c r="C297" s="651" t="s">
        <v>400</v>
      </c>
      <c r="D297" s="731" t="s">
        <v>732</v>
      </c>
    </row>
    <row r="298" customFormat="false" ht="13" hidden="false" customHeight="false" outlineLevel="0" collapsed="false">
      <c r="C298" s="651" t="s">
        <v>400</v>
      </c>
      <c r="D298" s="731" t="s">
        <v>733</v>
      </c>
    </row>
    <row r="299" customFormat="false" ht="13" hidden="false" customHeight="false" outlineLevel="0" collapsed="false">
      <c r="C299" s="651" t="s">
        <v>400</v>
      </c>
      <c r="D299" s="731" t="s">
        <v>734</v>
      </c>
    </row>
    <row r="300" customFormat="false" ht="13" hidden="false" customHeight="false" outlineLevel="0" collapsed="false">
      <c r="C300" s="651" t="s">
        <v>400</v>
      </c>
      <c r="D300" s="731" t="s">
        <v>735</v>
      </c>
    </row>
    <row r="301" customFormat="false" ht="13" hidden="false" customHeight="false" outlineLevel="0" collapsed="false">
      <c r="C301" s="651" t="s">
        <v>400</v>
      </c>
      <c r="D301" s="731" t="s">
        <v>736</v>
      </c>
    </row>
    <row r="302" customFormat="false" ht="13" hidden="false" customHeight="false" outlineLevel="0" collapsed="false">
      <c r="C302" s="651" t="s">
        <v>400</v>
      </c>
      <c r="D302" s="731" t="s">
        <v>737</v>
      </c>
    </row>
    <row r="303" customFormat="false" ht="13" hidden="false" customHeight="false" outlineLevel="0" collapsed="false">
      <c r="C303" s="651" t="s">
        <v>400</v>
      </c>
      <c r="D303" s="731" t="s">
        <v>738</v>
      </c>
    </row>
    <row r="304" customFormat="false" ht="13" hidden="false" customHeight="false" outlineLevel="0" collapsed="false">
      <c r="C304" s="651" t="s">
        <v>400</v>
      </c>
      <c r="D304" s="731" t="s">
        <v>739</v>
      </c>
    </row>
    <row r="305" customFormat="false" ht="13" hidden="false" customHeight="false" outlineLevel="0" collapsed="false">
      <c r="C305" s="651" t="s">
        <v>400</v>
      </c>
      <c r="D305" s="731" t="s">
        <v>740</v>
      </c>
    </row>
    <row r="306" customFormat="false" ht="13" hidden="false" customHeight="false" outlineLevel="0" collapsed="false">
      <c r="C306" s="651" t="s">
        <v>400</v>
      </c>
      <c r="D306" s="731" t="s">
        <v>741</v>
      </c>
    </row>
    <row r="307" customFormat="false" ht="13" hidden="false" customHeight="false" outlineLevel="0" collapsed="false">
      <c r="C307" s="651" t="s">
        <v>400</v>
      </c>
      <c r="D307" s="731" t="s">
        <v>742</v>
      </c>
    </row>
    <row r="308" customFormat="false" ht="13" hidden="false" customHeight="false" outlineLevel="0" collapsed="false">
      <c r="C308" s="651" t="s">
        <v>400</v>
      </c>
      <c r="D308" s="731" t="s">
        <v>743</v>
      </c>
    </row>
    <row r="309" customFormat="false" ht="13" hidden="false" customHeight="false" outlineLevel="0" collapsed="false">
      <c r="C309" s="651" t="s">
        <v>400</v>
      </c>
      <c r="D309" s="731" t="s">
        <v>744</v>
      </c>
    </row>
    <row r="310" customFormat="false" ht="13" hidden="false" customHeight="false" outlineLevel="0" collapsed="false">
      <c r="C310" s="651" t="s">
        <v>400</v>
      </c>
      <c r="D310" s="731" t="s">
        <v>745</v>
      </c>
    </row>
    <row r="311" customFormat="false" ht="13" hidden="false" customHeight="false" outlineLevel="0" collapsed="false">
      <c r="C311" s="651" t="s">
        <v>400</v>
      </c>
      <c r="D311" s="731" t="s">
        <v>746</v>
      </c>
    </row>
    <row r="312" customFormat="false" ht="13" hidden="false" customHeight="false" outlineLevel="0" collapsed="false">
      <c r="C312" s="651" t="s">
        <v>400</v>
      </c>
      <c r="D312" s="731" t="s">
        <v>747</v>
      </c>
    </row>
    <row r="313" customFormat="false" ht="13" hidden="false" customHeight="false" outlineLevel="0" collapsed="false">
      <c r="C313" s="651" t="s">
        <v>400</v>
      </c>
      <c r="D313" s="731" t="s">
        <v>748</v>
      </c>
    </row>
    <row r="314" customFormat="false" ht="13" hidden="false" customHeight="false" outlineLevel="0" collapsed="false">
      <c r="C314" s="651" t="s">
        <v>400</v>
      </c>
      <c r="D314" s="731" t="s">
        <v>749</v>
      </c>
    </row>
    <row r="315" customFormat="false" ht="13" hidden="false" customHeight="false" outlineLevel="0" collapsed="false">
      <c r="C315" s="651" t="s">
        <v>400</v>
      </c>
      <c r="D315" s="731" t="s">
        <v>750</v>
      </c>
    </row>
    <row r="316" customFormat="false" ht="13" hidden="false" customHeight="false" outlineLevel="0" collapsed="false">
      <c r="C316" s="651" t="s">
        <v>400</v>
      </c>
      <c r="D316" s="731" t="s">
        <v>751</v>
      </c>
    </row>
    <row r="317" customFormat="false" ht="13" hidden="false" customHeight="false" outlineLevel="0" collapsed="false">
      <c r="C317" s="651" t="s">
        <v>400</v>
      </c>
      <c r="D317" s="731" t="s">
        <v>752</v>
      </c>
    </row>
    <row r="318" customFormat="false" ht="13" hidden="false" customHeight="false" outlineLevel="0" collapsed="false">
      <c r="C318" s="651" t="s">
        <v>400</v>
      </c>
      <c r="D318" s="731" t="s">
        <v>753</v>
      </c>
    </row>
    <row r="319" customFormat="false" ht="13" hidden="false" customHeight="false" outlineLevel="0" collapsed="false">
      <c r="C319" s="651" t="s">
        <v>400</v>
      </c>
      <c r="D319" s="731" t="s">
        <v>754</v>
      </c>
    </row>
    <row r="320" customFormat="false" ht="13" hidden="false" customHeight="false" outlineLevel="0" collapsed="false">
      <c r="C320" s="651" t="s">
        <v>400</v>
      </c>
      <c r="D320" s="731" t="s">
        <v>755</v>
      </c>
    </row>
    <row r="321" customFormat="false" ht="13" hidden="false" customHeight="false" outlineLevel="0" collapsed="false">
      <c r="C321" s="651" t="s">
        <v>402</v>
      </c>
      <c r="D321" s="731" t="s">
        <v>756</v>
      </c>
    </row>
    <row r="322" customFormat="false" ht="13" hidden="false" customHeight="false" outlineLevel="0" collapsed="false">
      <c r="C322" s="651" t="s">
        <v>402</v>
      </c>
      <c r="D322" s="731" t="s">
        <v>757</v>
      </c>
    </row>
    <row r="323" customFormat="false" ht="13" hidden="false" customHeight="false" outlineLevel="0" collapsed="false">
      <c r="C323" s="651" t="s">
        <v>402</v>
      </c>
      <c r="D323" s="731" t="s">
        <v>758</v>
      </c>
    </row>
    <row r="324" customFormat="false" ht="13" hidden="false" customHeight="false" outlineLevel="0" collapsed="false">
      <c r="C324" s="651" t="s">
        <v>402</v>
      </c>
      <c r="D324" s="731" t="s">
        <v>759</v>
      </c>
    </row>
    <row r="325" customFormat="false" ht="13" hidden="false" customHeight="false" outlineLevel="0" collapsed="false">
      <c r="C325" s="651" t="s">
        <v>402</v>
      </c>
      <c r="D325" s="731" t="s">
        <v>760</v>
      </c>
    </row>
    <row r="326" customFormat="false" ht="13" hidden="false" customHeight="false" outlineLevel="0" collapsed="false">
      <c r="C326" s="651" t="s">
        <v>402</v>
      </c>
      <c r="D326" s="731" t="s">
        <v>761</v>
      </c>
    </row>
    <row r="327" customFormat="false" ht="13" hidden="false" customHeight="false" outlineLevel="0" collapsed="false">
      <c r="C327" s="651" t="s">
        <v>402</v>
      </c>
      <c r="D327" s="731" t="s">
        <v>762</v>
      </c>
    </row>
    <row r="328" customFormat="false" ht="13" hidden="false" customHeight="false" outlineLevel="0" collapsed="false">
      <c r="C328" s="651" t="s">
        <v>402</v>
      </c>
      <c r="D328" s="731" t="s">
        <v>763</v>
      </c>
    </row>
    <row r="329" customFormat="false" ht="13" hidden="false" customHeight="false" outlineLevel="0" collapsed="false">
      <c r="C329" s="651" t="s">
        <v>402</v>
      </c>
      <c r="D329" s="731" t="s">
        <v>764</v>
      </c>
    </row>
    <row r="330" customFormat="false" ht="13" hidden="false" customHeight="false" outlineLevel="0" collapsed="false">
      <c r="C330" s="651" t="s">
        <v>402</v>
      </c>
      <c r="D330" s="731" t="s">
        <v>765</v>
      </c>
    </row>
    <row r="331" customFormat="false" ht="13" hidden="false" customHeight="false" outlineLevel="0" collapsed="false">
      <c r="C331" s="651" t="s">
        <v>402</v>
      </c>
      <c r="D331" s="731" t="s">
        <v>766</v>
      </c>
    </row>
    <row r="332" customFormat="false" ht="13" hidden="false" customHeight="false" outlineLevel="0" collapsed="false">
      <c r="C332" s="651" t="s">
        <v>402</v>
      </c>
      <c r="D332" s="731" t="s">
        <v>767</v>
      </c>
    </row>
    <row r="333" customFormat="false" ht="13" hidden="false" customHeight="false" outlineLevel="0" collapsed="false">
      <c r="C333" s="651" t="s">
        <v>402</v>
      </c>
      <c r="D333" s="731" t="s">
        <v>768</v>
      </c>
    </row>
    <row r="334" customFormat="false" ht="13" hidden="false" customHeight="false" outlineLevel="0" collapsed="false">
      <c r="C334" s="651" t="s">
        <v>402</v>
      </c>
      <c r="D334" s="731" t="s">
        <v>769</v>
      </c>
    </row>
    <row r="335" customFormat="false" ht="13" hidden="false" customHeight="false" outlineLevel="0" collapsed="false">
      <c r="C335" s="651" t="s">
        <v>402</v>
      </c>
      <c r="D335" s="731" t="s">
        <v>770</v>
      </c>
    </row>
    <row r="336" customFormat="false" ht="13" hidden="false" customHeight="false" outlineLevel="0" collapsed="false">
      <c r="C336" s="651" t="s">
        <v>402</v>
      </c>
      <c r="D336" s="731" t="s">
        <v>771</v>
      </c>
    </row>
    <row r="337" customFormat="false" ht="13" hidden="false" customHeight="false" outlineLevel="0" collapsed="false">
      <c r="C337" s="651" t="s">
        <v>402</v>
      </c>
      <c r="D337" s="731" t="s">
        <v>772</v>
      </c>
    </row>
    <row r="338" customFormat="false" ht="13" hidden="false" customHeight="false" outlineLevel="0" collapsed="false">
      <c r="C338" s="651" t="s">
        <v>402</v>
      </c>
      <c r="D338" s="731" t="s">
        <v>773</v>
      </c>
    </row>
    <row r="339" customFormat="false" ht="13" hidden="false" customHeight="false" outlineLevel="0" collapsed="false">
      <c r="C339" s="651" t="s">
        <v>402</v>
      </c>
      <c r="D339" s="731" t="s">
        <v>774</v>
      </c>
    </row>
    <row r="340" customFormat="false" ht="13" hidden="false" customHeight="false" outlineLevel="0" collapsed="false">
      <c r="C340" s="651" t="s">
        <v>402</v>
      </c>
      <c r="D340" s="731" t="s">
        <v>775</v>
      </c>
    </row>
    <row r="341" customFormat="false" ht="13" hidden="false" customHeight="false" outlineLevel="0" collapsed="false">
      <c r="C341" s="651" t="s">
        <v>402</v>
      </c>
      <c r="D341" s="731" t="s">
        <v>776</v>
      </c>
    </row>
    <row r="342" customFormat="false" ht="13" hidden="false" customHeight="false" outlineLevel="0" collapsed="false">
      <c r="C342" s="651" t="s">
        <v>402</v>
      </c>
      <c r="D342" s="731" t="s">
        <v>777</v>
      </c>
    </row>
    <row r="343" customFormat="false" ht="13" hidden="false" customHeight="false" outlineLevel="0" collapsed="false">
      <c r="C343" s="651" t="s">
        <v>402</v>
      </c>
      <c r="D343" s="731" t="s">
        <v>778</v>
      </c>
    </row>
    <row r="344" customFormat="false" ht="13" hidden="false" customHeight="false" outlineLevel="0" collapsed="false">
      <c r="C344" s="651" t="s">
        <v>402</v>
      </c>
      <c r="D344" s="731" t="s">
        <v>779</v>
      </c>
    </row>
    <row r="345" customFormat="false" ht="13" hidden="false" customHeight="false" outlineLevel="0" collapsed="false">
      <c r="C345" s="651" t="s">
        <v>402</v>
      </c>
      <c r="D345" s="731" t="s">
        <v>780</v>
      </c>
    </row>
    <row r="346" customFormat="false" ht="13" hidden="false" customHeight="false" outlineLevel="0" collapsed="false">
      <c r="C346" s="651" t="s">
        <v>402</v>
      </c>
      <c r="D346" s="731" t="s">
        <v>781</v>
      </c>
    </row>
    <row r="347" customFormat="false" ht="13" hidden="false" customHeight="false" outlineLevel="0" collapsed="false">
      <c r="C347" s="651" t="s">
        <v>402</v>
      </c>
      <c r="D347" s="731" t="s">
        <v>782</v>
      </c>
    </row>
    <row r="348" customFormat="false" ht="13" hidden="false" customHeight="false" outlineLevel="0" collapsed="false">
      <c r="C348" s="651" t="s">
        <v>402</v>
      </c>
      <c r="D348" s="731" t="s">
        <v>783</v>
      </c>
    </row>
    <row r="349" customFormat="false" ht="13" hidden="false" customHeight="false" outlineLevel="0" collapsed="false">
      <c r="C349" s="651" t="s">
        <v>402</v>
      </c>
      <c r="D349" s="731" t="s">
        <v>784</v>
      </c>
    </row>
    <row r="350" customFormat="false" ht="13" hidden="false" customHeight="false" outlineLevel="0" collapsed="false">
      <c r="C350" s="651" t="s">
        <v>402</v>
      </c>
      <c r="D350" s="731" t="s">
        <v>785</v>
      </c>
    </row>
    <row r="351" customFormat="false" ht="13" hidden="false" customHeight="false" outlineLevel="0" collapsed="false">
      <c r="C351" s="651" t="s">
        <v>402</v>
      </c>
      <c r="D351" s="731" t="s">
        <v>786</v>
      </c>
    </row>
    <row r="352" customFormat="false" ht="13" hidden="false" customHeight="false" outlineLevel="0" collapsed="false">
      <c r="C352" s="651" t="s">
        <v>402</v>
      </c>
      <c r="D352" s="731" t="s">
        <v>787</v>
      </c>
    </row>
    <row r="353" customFormat="false" ht="13" hidden="false" customHeight="false" outlineLevel="0" collapsed="false">
      <c r="C353" s="651" t="s">
        <v>402</v>
      </c>
      <c r="D353" s="731" t="s">
        <v>788</v>
      </c>
    </row>
    <row r="354" customFormat="false" ht="13" hidden="false" customHeight="false" outlineLevel="0" collapsed="false">
      <c r="C354" s="651" t="s">
        <v>402</v>
      </c>
      <c r="D354" s="731" t="s">
        <v>789</v>
      </c>
    </row>
    <row r="355" customFormat="false" ht="13" hidden="false" customHeight="false" outlineLevel="0" collapsed="false">
      <c r="C355" s="651" t="s">
        <v>402</v>
      </c>
      <c r="D355" s="731" t="s">
        <v>790</v>
      </c>
    </row>
    <row r="356" customFormat="false" ht="13" hidden="false" customHeight="false" outlineLevel="0" collapsed="false">
      <c r="C356" s="651" t="s">
        <v>404</v>
      </c>
      <c r="D356" s="731" t="s">
        <v>791</v>
      </c>
    </row>
    <row r="357" customFormat="false" ht="13" hidden="false" customHeight="false" outlineLevel="0" collapsed="false">
      <c r="C357" s="651" t="s">
        <v>404</v>
      </c>
      <c r="D357" s="731" t="s">
        <v>792</v>
      </c>
    </row>
    <row r="358" customFormat="false" ht="13" hidden="false" customHeight="false" outlineLevel="0" collapsed="false">
      <c r="C358" s="651" t="s">
        <v>404</v>
      </c>
      <c r="D358" s="731" t="s">
        <v>793</v>
      </c>
    </row>
    <row r="359" customFormat="false" ht="13" hidden="false" customHeight="false" outlineLevel="0" collapsed="false">
      <c r="C359" s="651" t="s">
        <v>404</v>
      </c>
      <c r="D359" s="731" t="s">
        <v>794</v>
      </c>
    </row>
    <row r="360" customFormat="false" ht="13" hidden="false" customHeight="false" outlineLevel="0" collapsed="false">
      <c r="C360" s="651" t="s">
        <v>404</v>
      </c>
      <c r="D360" s="731" t="s">
        <v>795</v>
      </c>
    </row>
    <row r="361" customFormat="false" ht="13" hidden="false" customHeight="false" outlineLevel="0" collapsed="false">
      <c r="C361" s="651" t="s">
        <v>404</v>
      </c>
      <c r="D361" s="731" t="s">
        <v>796</v>
      </c>
    </row>
    <row r="362" customFormat="false" ht="13" hidden="false" customHeight="false" outlineLevel="0" collapsed="false">
      <c r="C362" s="651" t="s">
        <v>404</v>
      </c>
      <c r="D362" s="731" t="s">
        <v>797</v>
      </c>
    </row>
    <row r="363" customFormat="false" ht="13" hidden="false" customHeight="false" outlineLevel="0" collapsed="false">
      <c r="C363" s="651" t="s">
        <v>404</v>
      </c>
      <c r="D363" s="731" t="s">
        <v>798</v>
      </c>
    </row>
    <row r="364" customFormat="false" ht="13" hidden="false" customHeight="false" outlineLevel="0" collapsed="false">
      <c r="C364" s="651" t="s">
        <v>404</v>
      </c>
      <c r="D364" s="731" t="s">
        <v>799</v>
      </c>
    </row>
    <row r="365" customFormat="false" ht="13" hidden="false" customHeight="false" outlineLevel="0" collapsed="false">
      <c r="C365" s="651" t="s">
        <v>404</v>
      </c>
      <c r="D365" s="731" t="s">
        <v>800</v>
      </c>
    </row>
    <row r="366" customFormat="false" ht="13" hidden="false" customHeight="false" outlineLevel="0" collapsed="false">
      <c r="C366" s="651" t="s">
        <v>404</v>
      </c>
      <c r="D366" s="731" t="s">
        <v>801</v>
      </c>
    </row>
    <row r="367" customFormat="false" ht="13" hidden="false" customHeight="false" outlineLevel="0" collapsed="false">
      <c r="C367" s="651" t="s">
        <v>404</v>
      </c>
      <c r="D367" s="731" t="s">
        <v>455</v>
      </c>
    </row>
    <row r="368" customFormat="false" ht="13" hidden="false" customHeight="false" outlineLevel="0" collapsed="false">
      <c r="C368" s="651" t="s">
        <v>404</v>
      </c>
      <c r="D368" s="731" t="s">
        <v>802</v>
      </c>
    </row>
    <row r="369" customFormat="false" ht="13" hidden="false" customHeight="false" outlineLevel="0" collapsed="false">
      <c r="C369" s="651" t="s">
        <v>404</v>
      </c>
      <c r="D369" s="731" t="s">
        <v>803</v>
      </c>
    </row>
    <row r="370" customFormat="false" ht="13" hidden="false" customHeight="false" outlineLevel="0" collapsed="false">
      <c r="C370" s="651" t="s">
        <v>404</v>
      </c>
      <c r="D370" s="731" t="s">
        <v>804</v>
      </c>
    </row>
    <row r="371" customFormat="false" ht="13" hidden="false" customHeight="false" outlineLevel="0" collapsed="false">
      <c r="C371" s="651" t="s">
        <v>404</v>
      </c>
      <c r="D371" s="731" t="s">
        <v>805</v>
      </c>
    </row>
    <row r="372" customFormat="false" ht="13" hidden="false" customHeight="false" outlineLevel="0" collapsed="false">
      <c r="C372" s="651" t="s">
        <v>404</v>
      </c>
      <c r="D372" s="731" t="s">
        <v>806</v>
      </c>
    </row>
    <row r="373" customFormat="false" ht="13" hidden="false" customHeight="false" outlineLevel="0" collapsed="false">
      <c r="C373" s="651" t="s">
        <v>404</v>
      </c>
      <c r="D373" s="731" t="s">
        <v>807</v>
      </c>
    </row>
    <row r="374" customFormat="false" ht="13" hidden="false" customHeight="false" outlineLevel="0" collapsed="false">
      <c r="C374" s="651" t="s">
        <v>404</v>
      </c>
      <c r="D374" s="731" t="s">
        <v>808</v>
      </c>
    </row>
    <row r="375" customFormat="false" ht="13" hidden="false" customHeight="false" outlineLevel="0" collapsed="false">
      <c r="C375" s="651" t="s">
        <v>404</v>
      </c>
      <c r="D375" s="731" t="s">
        <v>809</v>
      </c>
    </row>
    <row r="376" customFormat="false" ht="13" hidden="false" customHeight="false" outlineLevel="0" collapsed="false">
      <c r="C376" s="651" t="s">
        <v>404</v>
      </c>
      <c r="D376" s="731" t="s">
        <v>810</v>
      </c>
    </row>
    <row r="377" customFormat="false" ht="13" hidden="false" customHeight="false" outlineLevel="0" collapsed="false">
      <c r="C377" s="651" t="s">
        <v>404</v>
      </c>
      <c r="D377" s="731" t="s">
        <v>811</v>
      </c>
    </row>
    <row r="378" customFormat="false" ht="13" hidden="false" customHeight="false" outlineLevel="0" collapsed="false">
      <c r="C378" s="651" t="s">
        <v>404</v>
      </c>
      <c r="D378" s="731" t="s">
        <v>812</v>
      </c>
    </row>
    <row r="379" customFormat="false" ht="13" hidden="false" customHeight="false" outlineLevel="0" collapsed="false">
      <c r="C379" s="651" t="s">
        <v>404</v>
      </c>
      <c r="D379" s="731" t="s">
        <v>813</v>
      </c>
    </row>
    <row r="380" customFormat="false" ht="13" hidden="false" customHeight="false" outlineLevel="0" collapsed="false">
      <c r="C380" s="651" t="s">
        <v>404</v>
      </c>
      <c r="D380" s="731" t="s">
        <v>814</v>
      </c>
    </row>
    <row r="381" customFormat="false" ht="13" hidden="false" customHeight="false" outlineLevel="0" collapsed="false">
      <c r="C381" s="651" t="s">
        <v>404</v>
      </c>
      <c r="D381" s="731" t="s">
        <v>815</v>
      </c>
    </row>
    <row r="382" customFormat="false" ht="13" hidden="false" customHeight="false" outlineLevel="0" collapsed="false">
      <c r="C382" s="651" t="s">
        <v>404</v>
      </c>
      <c r="D382" s="731" t="s">
        <v>816</v>
      </c>
    </row>
    <row r="383" customFormat="false" ht="13" hidden="false" customHeight="false" outlineLevel="0" collapsed="false">
      <c r="C383" s="651" t="s">
        <v>404</v>
      </c>
      <c r="D383" s="731" t="s">
        <v>817</v>
      </c>
    </row>
    <row r="384" customFormat="false" ht="13" hidden="false" customHeight="false" outlineLevel="0" collapsed="false">
      <c r="C384" s="651" t="s">
        <v>404</v>
      </c>
      <c r="D384" s="731" t="s">
        <v>818</v>
      </c>
    </row>
    <row r="385" customFormat="false" ht="13" hidden="false" customHeight="false" outlineLevel="0" collapsed="false">
      <c r="C385" s="651" t="s">
        <v>404</v>
      </c>
      <c r="D385" s="731" t="s">
        <v>819</v>
      </c>
    </row>
    <row r="386" customFormat="false" ht="13" hidden="false" customHeight="false" outlineLevel="0" collapsed="false">
      <c r="C386" s="651" t="s">
        <v>404</v>
      </c>
      <c r="D386" s="731" t="s">
        <v>820</v>
      </c>
    </row>
    <row r="387" customFormat="false" ht="13" hidden="false" customHeight="false" outlineLevel="0" collapsed="false">
      <c r="C387" s="651" t="s">
        <v>404</v>
      </c>
      <c r="D387" s="731" t="s">
        <v>776</v>
      </c>
    </row>
    <row r="388" customFormat="false" ht="13" hidden="false" customHeight="false" outlineLevel="0" collapsed="false">
      <c r="C388" s="651" t="s">
        <v>404</v>
      </c>
      <c r="D388" s="731" t="s">
        <v>821</v>
      </c>
    </row>
    <row r="389" customFormat="false" ht="13" hidden="false" customHeight="false" outlineLevel="0" collapsed="false">
      <c r="C389" s="651" t="s">
        <v>404</v>
      </c>
      <c r="D389" s="731" t="s">
        <v>822</v>
      </c>
    </row>
    <row r="390" customFormat="false" ht="13" hidden="false" customHeight="false" outlineLevel="0" collapsed="false">
      <c r="C390" s="651" t="s">
        <v>404</v>
      </c>
      <c r="D390" s="731" t="s">
        <v>823</v>
      </c>
    </row>
    <row r="391" customFormat="false" ht="13" hidden="false" customHeight="false" outlineLevel="0" collapsed="false">
      <c r="C391" s="651" t="s">
        <v>404</v>
      </c>
      <c r="D391" s="731" t="s">
        <v>824</v>
      </c>
    </row>
    <row r="392" customFormat="false" ht="13" hidden="false" customHeight="false" outlineLevel="0" collapsed="false">
      <c r="C392" s="651" t="s">
        <v>404</v>
      </c>
      <c r="D392" s="731" t="s">
        <v>825</v>
      </c>
    </row>
    <row r="393" customFormat="false" ht="13" hidden="false" customHeight="false" outlineLevel="0" collapsed="false">
      <c r="C393" s="651" t="s">
        <v>404</v>
      </c>
      <c r="D393" s="731" t="s">
        <v>826</v>
      </c>
    </row>
    <row r="394" customFormat="false" ht="13" hidden="false" customHeight="false" outlineLevel="0" collapsed="false">
      <c r="C394" s="651" t="s">
        <v>404</v>
      </c>
      <c r="D394" s="731" t="s">
        <v>827</v>
      </c>
    </row>
    <row r="395" customFormat="false" ht="13" hidden="false" customHeight="false" outlineLevel="0" collapsed="false">
      <c r="C395" s="651" t="s">
        <v>404</v>
      </c>
      <c r="D395" s="731" t="s">
        <v>828</v>
      </c>
    </row>
    <row r="396" customFormat="false" ht="13" hidden="false" customHeight="false" outlineLevel="0" collapsed="false">
      <c r="C396" s="651" t="s">
        <v>404</v>
      </c>
      <c r="D396" s="731" t="s">
        <v>829</v>
      </c>
    </row>
    <row r="397" customFormat="false" ht="13" hidden="false" customHeight="false" outlineLevel="0" collapsed="false">
      <c r="C397" s="651" t="s">
        <v>404</v>
      </c>
      <c r="D397" s="731" t="s">
        <v>830</v>
      </c>
    </row>
    <row r="398" customFormat="false" ht="13" hidden="false" customHeight="false" outlineLevel="0" collapsed="false">
      <c r="C398" s="651" t="s">
        <v>404</v>
      </c>
      <c r="D398" s="731" t="s">
        <v>831</v>
      </c>
    </row>
    <row r="399" customFormat="false" ht="13" hidden="false" customHeight="false" outlineLevel="0" collapsed="false">
      <c r="C399" s="651" t="s">
        <v>404</v>
      </c>
      <c r="D399" s="731" t="s">
        <v>832</v>
      </c>
    </row>
    <row r="400" customFormat="false" ht="13" hidden="false" customHeight="false" outlineLevel="0" collapsed="false">
      <c r="C400" s="651" t="s">
        <v>404</v>
      </c>
      <c r="D400" s="731" t="s">
        <v>833</v>
      </c>
    </row>
    <row r="401" customFormat="false" ht="13" hidden="false" customHeight="false" outlineLevel="0" collapsed="false">
      <c r="C401" s="651" t="s">
        <v>404</v>
      </c>
      <c r="D401" s="731" t="s">
        <v>834</v>
      </c>
    </row>
    <row r="402" customFormat="false" ht="13" hidden="false" customHeight="false" outlineLevel="0" collapsed="false">
      <c r="C402" s="651" t="s">
        <v>404</v>
      </c>
      <c r="D402" s="731" t="s">
        <v>835</v>
      </c>
    </row>
    <row r="403" customFormat="false" ht="13" hidden="false" customHeight="false" outlineLevel="0" collapsed="false">
      <c r="C403" s="651" t="s">
        <v>404</v>
      </c>
      <c r="D403" s="731" t="s">
        <v>836</v>
      </c>
    </row>
    <row r="404" customFormat="false" ht="13" hidden="false" customHeight="false" outlineLevel="0" collapsed="false">
      <c r="C404" s="651" t="s">
        <v>404</v>
      </c>
      <c r="D404" s="731" t="s">
        <v>837</v>
      </c>
    </row>
    <row r="405" customFormat="false" ht="13" hidden="false" customHeight="false" outlineLevel="0" collapsed="false">
      <c r="C405" s="651" t="s">
        <v>404</v>
      </c>
      <c r="D405" s="731" t="s">
        <v>838</v>
      </c>
    </row>
    <row r="406" customFormat="false" ht="13" hidden="false" customHeight="false" outlineLevel="0" collapsed="false">
      <c r="C406" s="651" t="s">
        <v>404</v>
      </c>
      <c r="D406" s="731" t="s">
        <v>839</v>
      </c>
    </row>
    <row r="407" customFormat="false" ht="13" hidden="false" customHeight="false" outlineLevel="0" collapsed="false">
      <c r="C407" s="651" t="s">
        <v>404</v>
      </c>
      <c r="D407" s="731" t="s">
        <v>840</v>
      </c>
    </row>
    <row r="408" customFormat="false" ht="13" hidden="false" customHeight="false" outlineLevel="0" collapsed="false">
      <c r="C408" s="651" t="s">
        <v>404</v>
      </c>
      <c r="D408" s="731" t="s">
        <v>841</v>
      </c>
    </row>
    <row r="409" customFormat="false" ht="13" hidden="false" customHeight="false" outlineLevel="0" collapsed="false">
      <c r="C409" s="651" t="s">
        <v>404</v>
      </c>
      <c r="D409" s="731" t="s">
        <v>842</v>
      </c>
    </row>
    <row r="410" customFormat="false" ht="13" hidden="false" customHeight="false" outlineLevel="0" collapsed="false">
      <c r="C410" s="651" t="s">
        <v>404</v>
      </c>
      <c r="D410" s="731" t="s">
        <v>843</v>
      </c>
    </row>
    <row r="411" customFormat="false" ht="13" hidden="false" customHeight="false" outlineLevel="0" collapsed="false">
      <c r="C411" s="651" t="s">
        <v>404</v>
      </c>
      <c r="D411" s="731" t="s">
        <v>844</v>
      </c>
    </row>
    <row r="412" customFormat="false" ht="13" hidden="false" customHeight="false" outlineLevel="0" collapsed="false">
      <c r="C412" s="651" t="s">
        <v>404</v>
      </c>
      <c r="D412" s="731" t="s">
        <v>845</v>
      </c>
    </row>
    <row r="413" customFormat="false" ht="13" hidden="false" customHeight="false" outlineLevel="0" collapsed="false">
      <c r="C413" s="651" t="s">
        <v>404</v>
      </c>
      <c r="D413" s="731" t="s">
        <v>846</v>
      </c>
    </row>
    <row r="414" customFormat="false" ht="13" hidden="false" customHeight="false" outlineLevel="0" collapsed="false">
      <c r="C414" s="651" t="s">
        <v>404</v>
      </c>
      <c r="D414" s="731" t="s">
        <v>847</v>
      </c>
    </row>
    <row r="415" customFormat="false" ht="13" hidden="false" customHeight="false" outlineLevel="0" collapsed="false">
      <c r="C415" s="651" t="s">
        <v>406</v>
      </c>
      <c r="D415" s="731" t="s">
        <v>848</v>
      </c>
    </row>
    <row r="416" customFormat="false" ht="13" hidden="false" customHeight="false" outlineLevel="0" collapsed="false">
      <c r="C416" s="651" t="s">
        <v>406</v>
      </c>
      <c r="D416" s="731" t="s">
        <v>849</v>
      </c>
    </row>
    <row r="417" customFormat="false" ht="13" hidden="false" customHeight="false" outlineLevel="0" collapsed="false">
      <c r="C417" s="651" t="s">
        <v>406</v>
      </c>
      <c r="D417" s="731" t="s">
        <v>850</v>
      </c>
    </row>
    <row r="418" customFormat="false" ht="13" hidden="false" customHeight="false" outlineLevel="0" collapsed="false">
      <c r="C418" s="651" t="s">
        <v>406</v>
      </c>
      <c r="D418" s="731" t="s">
        <v>851</v>
      </c>
    </row>
    <row r="419" customFormat="false" ht="13" hidden="false" customHeight="false" outlineLevel="0" collapsed="false">
      <c r="C419" s="651" t="s">
        <v>406</v>
      </c>
      <c r="D419" s="731" t="s">
        <v>852</v>
      </c>
    </row>
    <row r="420" customFormat="false" ht="13" hidden="false" customHeight="false" outlineLevel="0" collapsed="false">
      <c r="C420" s="651" t="s">
        <v>406</v>
      </c>
      <c r="D420" s="731" t="s">
        <v>853</v>
      </c>
    </row>
    <row r="421" customFormat="false" ht="13" hidden="false" customHeight="false" outlineLevel="0" collapsed="false">
      <c r="C421" s="651" t="s">
        <v>406</v>
      </c>
      <c r="D421" s="731" t="s">
        <v>854</v>
      </c>
    </row>
    <row r="422" customFormat="false" ht="13" hidden="false" customHeight="false" outlineLevel="0" collapsed="false">
      <c r="C422" s="651" t="s">
        <v>406</v>
      </c>
      <c r="D422" s="731" t="s">
        <v>855</v>
      </c>
    </row>
    <row r="423" customFormat="false" ht="13" hidden="false" customHeight="false" outlineLevel="0" collapsed="false">
      <c r="C423" s="651" t="s">
        <v>406</v>
      </c>
      <c r="D423" s="731" t="s">
        <v>856</v>
      </c>
    </row>
    <row r="424" customFormat="false" ht="13" hidden="false" customHeight="false" outlineLevel="0" collapsed="false">
      <c r="C424" s="651" t="s">
        <v>406</v>
      </c>
      <c r="D424" s="731" t="s">
        <v>857</v>
      </c>
    </row>
    <row r="425" customFormat="false" ht="13" hidden="false" customHeight="false" outlineLevel="0" collapsed="false">
      <c r="C425" s="651" t="s">
        <v>406</v>
      </c>
      <c r="D425" s="731" t="s">
        <v>858</v>
      </c>
    </row>
    <row r="426" customFormat="false" ht="13" hidden="false" customHeight="false" outlineLevel="0" collapsed="false">
      <c r="C426" s="651" t="s">
        <v>406</v>
      </c>
      <c r="D426" s="731" t="s">
        <v>859</v>
      </c>
    </row>
    <row r="427" customFormat="false" ht="13" hidden="false" customHeight="false" outlineLevel="0" collapsed="false">
      <c r="C427" s="651" t="s">
        <v>406</v>
      </c>
      <c r="D427" s="731" t="s">
        <v>860</v>
      </c>
    </row>
    <row r="428" customFormat="false" ht="13" hidden="false" customHeight="false" outlineLevel="0" collapsed="false">
      <c r="C428" s="651" t="s">
        <v>406</v>
      </c>
      <c r="D428" s="731" t="s">
        <v>861</v>
      </c>
    </row>
    <row r="429" customFormat="false" ht="13" hidden="false" customHeight="false" outlineLevel="0" collapsed="false">
      <c r="C429" s="651" t="s">
        <v>406</v>
      </c>
      <c r="D429" s="731" t="s">
        <v>862</v>
      </c>
    </row>
    <row r="430" customFormat="false" ht="13" hidden="false" customHeight="false" outlineLevel="0" collapsed="false">
      <c r="C430" s="651" t="s">
        <v>406</v>
      </c>
      <c r="D430" s="731" t="s">
        <v>863</v>
      </c>
    </row>
    <row r="431" customFormat="false" ht="13" hidden="false" customHeight="false" outlineLevel="0" collapsed="false">
      <c r="C431" s="651" t="s">
        <v>406</v>
      </c>
      <c r="D431" s="731" t="s">
        <v>864</v>
      </c>
    </row>
    <row r="432" customFormat="false" ht="13" hidden="false" customHeight="false" outlineLevel="0" collapsed="false">
      <c r="C432" s="651" t="s">
        <v>406</v>
      </c>
      <c r="D432" s="731" t="s">
        <v>865</v>
      </c>
    </row>
    <row r="433" customFormat="false" ht="13" hidden="false" customHeight="false" outlineLevel="0" collapsed="false">
      <c r="C433" s="651" t="s">
        <v>406</v>
      </c>
      <c r="D433" s="731" t="s">
        <v>866</v>
      </c>
    </row>
    <row r="434" customFormat="false" ht="13" hidden="false" customHeight="false" outlineLevel="0" collapsed="false">
      <c r="C434" s="651" t="s">
        <v>406</v>
      </c>
      <c r="D434" s="731" t="s">
        <v>867</v>
      </c>
    </row>
    <row r="435" customFormat="false" ht="13" hidden="false" customHeight="false" outlineLevel="0" collapsed="false">
      <c r="C435" s="651" t="s">
        <v>406</v>
      </c>
      <c r="D435" s="731" t="s">
        <v>868</v>
      </c>
    </row>
    <row r="436" customFormat="false" ht="13" hidden="false" customHeight="false" outlineLevel="0" collapsed="false">
      <c r="C436" s="651" t="s">
        <v>406</v>
      </c>
      <c r="D436" s="731" t="s">
        <v>869</v>
      </c>
    </row>
    <row r="437" customFormat="false" ht="13" hidden="false" customHeight="false" outlineLevel="0" collapsed="false">
      <c r="C437" s="651" t="s">
        <v>406</v>
      </c>
      <c r="D437" s="731" t="s">
        <v>870</v>
      </c>
    </row>
    <row r="438" customFormat="false" ht="13" hidden="false" customHeight="false" outlineLevel="0" collapsed="false">
      <c r="C438" s="651" t="s">
        <v>406</v>
      </c>
      <c r="D438" s="731" t="s">
        <v>871</v>
      </c>
    </row>
    <row r="439" customFormat="false" ht="13" hidden="false" customHeight="false" outlineLevel="0" collapsed="false">
      <c r="C439" s="651" t="s">
        <v>406</v>
      </c>
      <c r="D439" s="731" t="s">
        <v>872</v>
      </c>
    </row>
    <row r="440" customFormat="false" ht="13" hidden="false" customHeight="false" outlineLevel="0" collapsed="false">
      <c r="C440" s="651" t="s">
        <v>406</v>
      </c>
      <c r="D440" s="731" t="s">
        <v>873</v>
      </c>
    </row>
    <row r="441" customFormat="false" ht="13" hidden="false" customHeight="false" outlineLevel="0" collapsed="false">
      <c r="C441" s="651" t="s">
        <v>406</v>
      </c>
      <c r="D441" s="731" t="s">
        <v>874</v>
      </c>
    </row>
    <row r="442" customFormat="false" ht="13" hidden="false" customHeight="false" outlineLevel="0" collapsed="false">
      <c r="C442" s="651" t="s">
        <v>406</v>
      </c>
      <c r="D442" s="731" t="s">
        <v>875</v>
      </c>
    </row>
    <row r="443" customFormat="false" ht="13" hidden="false" customHeight="false" outlineLevel="0" collapsed="false">
      <c r="C443" s="651" t="s">
        <v>406</v>
      </c>
      <c r="D443" s="731" t="s">
        <v>876</v>
      </c>
    </row>
    <row r="444" customFormat="false" ht="13" hidden="false" customHeight="false" outlineLevel="0" collapsed="false">
      <c r="C444" s="651" t="s">
        <v>406</v>
      </c>
      <c r="D444" s="731" t="s">
        <v>877</v>
      </c>
    </row>
    <row r="445" customFormat="false" ht="13" hidden="false" customHeight="false" outlineLevel="0" collapsed="false">
      <c r="C445" s="651" t="s">
        <v>406</v>
      </c>
      <c r="D445" s="731" t="s">
        <v>878</v>
      </c>
    </row>
    <row r="446" customFormat="false" ht="13" hidden="false" customHeight="false" outlineLevel="0" collapsed="false">
      <c r="C446" s="651" t="s">
        <v>406</v>
      </c>
      <c r="D446" s="731" t="s">
        <v>879</v>
      </c>
    </row>
    <row r="447" customFormat="false" ht="13" hidden="false" customHeight="false" outlineLevel="0" collapsed="false">
      <c r="C447" s="651" t="s">
        <v>406</v>
      </c>
      <c r="D447" s="731" t="s">
        <v>880</v>
      </c>
    </row>
    <row r="448" customFormat="false" ht="13" hidden="false" customHeight="false" outlineLevel="0" collapsed="false">
      <c r="C448" s="651" t="s">
        <v>406</v>
      </c>
      <c r="D448" s="731" t="s">
        <v>881</v>
      </c>
    </row>
    <row r="449" customFormat="false" ht="13" hidden="false" customHeight="false" outlineLevel="0" collapsed="false">
      <c r="C449" s="651" t="s">
        <v>406</v>
      </c>
      <c r="D449" s="731" t="s">
        <v>882</v>
      </c>
    </row>
    <row r="450" customFormat="false" ht="13" hidden="false" customHeight="false" outlineLevel="0" collapsed="false">
      <c r="C450" s="651" t="s">
        <v>406</v>
      </c>
      <c r="D450" s="731" t="s">
        <v>883</v>
      </c>
    </row>
    <row r="451" customFormat="false" ht="13" hidden="false" customHeight="false" outlineLevel="0" collapsed="false">
      <c r="C451" s="651" t="s">
        <v>406</v>
      </c>
      <c r="D451" s="731" t="s">
        <v>884</v>
      </c>
    </row>
    <row r="452" customFormat="false" ht="13" hidden="false" customHeight="false" outlineLevel="0" collapsed="false">
      <c r="C452" s="651" t="s">
        <v>406</v>
      </c>
      <c r="D452" s="731" t="s">
        <v>885</v>
      </c>
    </row>
    <row r="453" customFormat="false" ht="13" hidden="false" customHeight="false" outlineLevel="0" collapsed="false">
      <c r="C453" s="651" t="s">
        <v>406</v>
      </c>
      <c r="D453" s="731" t="s">
        <v>886</v>
      </c>
    </row>
    <row r="454" customFormat="false" ht="13" hidden="false" customHeight="false" outlineLevel="0" collapsed="false">
      <c r="C454" s="651" t="s">
        <v>406</v>
      </c>
      <c r="D454" s="731" t="s">
        <v>887</v>
      </c>
    </row>
    <row r="455" customFormat="false" ht="13" hidden="false" customHeight="false" outlineLevel="0" collapsed="false">
      <c r="C455" s="651" t="s">
        <v>406</v>
      </c>
      <c r="D455" s="731" t="s">
        <v>888</v>
      </c>
    </row>
    <row r="456" customFormat="false" ht="13" hidden="false" customHeight="false" outlineLevel="0" collapsed="false">
      <c r="C456" s="651" t="s">
        <v>406</v>
      </c>
      <c r="D456" s="731" t="s">
        <v>889</v>
      </c>
    </row>
    <row r="457" customFormat="false" ht="13" hidden="false" customHeight="false" outlineLevel="0" collapsed="false">
      <c r="C457" s="651" t="s">
        <v>406</v>
      </c>
      <c r="D457" s="731" t="s">
        <v>890</v>
      </c>
    </row>
    <row r="458" customFormat="false" ht="13" hidden="false" customHeight="false" outlineLevel="0" collapsed="false">
      <c r="C458" s="651" t="s">
        <v>406</v>
      </c>
      <c r="D458" s="731" t="s">
        <v>891</v>
      </c>
    </row>
    <row r="459" customFormat="false" ht="13" hidden="false" customHeight="false" outlineLevel="0" collapsed="false">
      <c r="C459" s="651" t="s">
        <v>408</v>
      </c>
      <c r="D459" s="731" t="s">
        <v>892</v>
      </c>
    </row>
    <row r="460" customFormat="false" ht="13" hidden="false" customHeight="false" outlineLevel="0" collapsed="false">
      <c r="C460" s="651" t="s">
        <v>408</v>
      </c>
      <c r="D460" s="731" t="s">
        <v>893</v>
      </c>
    </row>
    <row r="461" customFormat="false" ht="13" hidden="false" customHeight="false" outlineLevel="0" collapsed="false">
      <c r="C461" s="651" t="s">
        <v>408</v>
      </c>
      <c r="D461" s="731" t="s">
        <v>894</v>
      </c>
    </row>
    <row r="462" customFormat="false" ht="13" hidden="false" customHeight="false" outlineLevel="0" collapsed="false">
      <c r="C462" s="651" t="s">
        <v>408</v>
      </c>
      <c r="D462" s="731" t="s">
        <v>895</v>
      </c>
    </row>
    <row r="463" customFormat="false" ht="13" hidden="false" customHeight="false" outlineLevel="0" collapsed="false">
      <c r="C463" s="651" t="s">
        <v>408</v>
      </c>
      <c r="D463" s="731" t="s">
        <v>896</v>
      </c>
    </row>
    <row r="464" customFormat="false" ht="13" hidden="false" customHeight="false" outlineLevel="0" collapsed="false">
      <c r="C464" s="651" t="s">
        <v>408</v>
      </c>
      <c r="D464" s="731" t="s">
        <v>897</v>
      </c>
    </row>
    <row r="465" customFormat="false" ht="13" hidden="false" customHeight="false" outlineLevel="0" collapsed="false">
      <c r="C465" s="651" t="s">
        <v>408</v>
      </c>
      <c r="D465" s="731" t="s">
        <v>898</v>
      </c>
    </row>
    <row r="466" customFormat="false" ht="13" hidden="false" customHeight="false" outlineLevel="0" collapsed="false">
      <c r="C466" s="651" t="s">
        <v>408</v>
      </c>
      <c r="D466" s="731" t="s">
        <v>899</v>
      </c>
    </row>
    <row r="467" customFormat="false" ht="13" hidden="false" customHeight="false" outlineLevel="0" collapsed="false">
      <c r="C467" s="651" t="s">
        <v>408</v>
      </c>
      <c r="D467" s="731" t="s">
        <v>900</v>
      </c>
    </row>
    <row r="468" customFormat="false" ht="13" hidden="false" customHeight="false" outlineLevel="0" collapsed="false">
      <c r="C468" s="651" t="s">
        <v>408</v>
      </c>
      <c r="D468" s="731" t="s">
        <v>901</v>
      </c>
    </row>
    <row r="469" customFormat="false" ht="13" hidden="false" customHeight="false" outlineLevel="0" collapsed="false">
      <c r="C469" s="651" t="s">
        <v>408</v>
      </c>
      <c r="D469" s="731" t="s">
        <v>902</v>
      </c>
    </row>
    <row r="470" customFormat="false" ht="13" hidden="false" customHeight="false" outlineLevel="0" collapsed="false">
      <c r="C470" s="651" t="s">
        <v>408</v>
      </c>
      <c r="D470" s="731" t="s">
        <v>903</v>
      </c>
    </row>
    <row r="471" customFormat="false" ht="13" hidden="false" customHeight="false" outlineLevel="0" collapsed="false">
      <c r="C471" s="651" t="s">
        <v>408</v>
      </c>
      <c r="D471" s="731" t="s">
        <v>904</v>
      </c>
    </row>
    <row r="472" customFormat="false" ht="13" hidden="false" customHeight="false" outlineLevel="0" collapsed="false">
      <c r="C472" s="651" t="s">
        <v>408</v>
      </c>
      <c r="D472" s="731" t="s">
        <v>905</v>
      </c>
    </row>
    <row r="473" customFormat="false" ht="13" hidden="false" customHeight="false" outlineLevel="0" collapsed="false">
      <c r="C473" s="651" t="s">
        <v>408</v>
      </c>
      <c r="D473" s="731" t="s">
        <v>906</v>
      </c>
    </row>
    <row r="474" customFormat="false" ht="13" hidden="false" customHeight="false" outlineLevel="0" collapsed="false">
      <c r="C474" s="651" t="s">
        <v>408</v>
      </c>
      <c r="D474" s="731" t="s">
        <v>907</v>
      </c>
    </row>
    <row r="475" customFormat="false" ht="13" hidden="false" customHeight="false" outlineLevel="0" collapsed="false">
      <c r="C475" s="651" t="s">
        <v>408</v>
      </c>
      <c r="D475" s="731" t="s">
        <v>908</v>
      </c>
    </row>
    <row r="476" customFormat="false" ht="13" hidden="false" customHeight="false" outlineLevel="0" collapsed="false">
      <c r="C476" s="651" t="s">
        <v>408</v>
      </c>
      <c r="D476" s="731" t="s">
        <v>909</v>
      </c>
    </row>
    <row r="477" customFormat="false" ht="13" hidden="false" customHeight="false" outlineLevel="0" collapsed="false">
      <c r="C477" s="651" t="s">
        <v>408</v>
      </c>
      <c r="D477" s="731" t="s">
        <v>910</v>
      </c>
    </row>
    <row r="478" customFormat="false" ht="13" hidden="false" customHeight="false" outlineLevel="0" collapsed="false">
      <c r="C478" s="651" t="s">
        <v>408</v>
      </c>
      <c r="D478" s="731" t="s">
        <v>911</v>
      </c>
    </row>
    <row r="479" customFormat="false" ht="13" hidden="false" customHeight="false" outlineLevel="0" collapsed="false">
      <c r="C479" s="651" t="s">
        <v>408</v>
      </c>
      <c r="D479" s="731" t="s">
        <v>912</v>
      </c>
    </row>
    <row r="480" customFormat="false" ht="13" hidden="false" customHeight="false" outlineLevel="0" collapsed="false">
      <c r="C480" s="651" t="s">
        <v>408</v>
      </c>
      <c r="D480" s="731" t="s">
        <v>913</v>
      </c>
    </row>
    <row r="481" customFormat="false" ht="13" hidden="false" customHeight="false" outlineLevel="0" collapsed="false">
      <c r="C481" s="651" t="s">
        <v>408</v>
      </c>
      <c r="D481" s="731" t="s">
        <v>914</v>
      </c>
    </row>
    <row r="482" customFormat="false" ht="13" hidden="false" customHeight="false" outlineLevel="0" collapsed="false">
      <c r="C482" s="651" t="s">
        <v>408</v>
      </c>
      <c r="D482" s="731" t="s">
        <v>915</v>
      </c>
    </row>
    <row r="483" customFormat="false" ht="13" hidden="false" customHeight="false" outlineLevel="0" collapsed="false">
      <c r="C483" s="651" t="s">
        <v>408</v>
      </c>
      <c r="D483" s="731" t="s">
        <v>916</v>
      </c>
    </row>
    <row r="484" customFormat="false" ht="13" hidden="false" customHeight="false" outlineLevel="0" collapsed="false">
      <c r="C484" s="651" t="s">
        <v>410</v>
      </c>
      <c r="D484" s="731" t="s">
        <v>917</v>
      </c>
    </row>
    <row r="485" customFormat="false" ht="13" hidden="false" customHeight="false" outlineLevel="0" collapsed="false">
      <c r="C485" s="651" t="s">
        <v>410</v>
      </c>
      <c r="D485" s="731" t="s">
        <v>918</v>
      </c>
    </row>
    <row r="486" customFormat="false" ht="13" hidden="false" customHeight="false" outlineLevel="0" collapsed="false">
      <c r="C486" s="651" t="s">
        <v>410</v>
      </c>
      <c r="D486" s="731" t="s">
        <v>919</v>
      </c>
    </row>
    <row r="487" customFormat="false" ht="13" hidden="false" customHeight="false" outlineLevel="0" collapsed="false">
      <c r="C487" s="651" t="s">
        <v>410</v>
      </c>
      <c r="D487" s="731" t="s">
        <v>920</v>
      </c>
    </row>
    <row r="488" customFormat="false" ht="13" hidden="false" customHeight="false" outlineLevel="0" collapsed="false">
      <c r="C488" s="651" t="s">
        <v>410</v>
      </c>
      <c r="D488" s="731" t="s">
        <v>921</v>
      </c>
    </row>
    <row r="489" customFormat="false" ht="13" hidden="false" customHeight="false" outlineLevel="0" collapsed="false">
      <c r="C489" s="651" t="s">
        <v>410</v>
      </c>
      <c r="D489" s="731" t="s">
        <v>922</v>
      </c>
    </row>
    <row r="490" customFormat="false" ht="13" hidden="false" customHeight="false" outlineLevel="0" collapsed="false">
      <c r="C490" s="651" t="s">
        <v>410</v>
      </c>
      <c r="D490" s="731" t="s">
        <v>923</v>
      </c>
    </row>
    <row r="491" customFormat="false" ht="13" hidden="false" customHeight="false" outlineLevel="0" collapsed="false">
      <c r="C491" s="651" t="s">
        <v>410</v>
      </c>
      <c r="D491" s="731" t="s">
        <v>924</v>
      </c>
    </row>
    <row r="492" customFormat="false" ht="13" hidden="false" customHeight="false" outlineLevel="0" collapsed="false">
      <c r="C492" s="651" t="s">
        <v>410</v>
      </c>
      <c r="D492" s="731" t="s">
        <v>925</v>
      </c>
    </row>
    <row r="493" customFormat="false" ht="13" hidden="false" customHeight="false" outlineLevel="0" collapsed="false">
      <c r="C493" s="651" t="s">
        <v>410</v>
      </c>
      <c r="D493" s="731" t="s">
        <v>926</v>
      </c>
    </row>
    <row r="494" customFormat="false" ht="13" hidden="false" customHeight="false" outlineLevel="0" collapsed="false">
      <c r="C494" s="651" t="s">
        <v>410</v>
      </c>
      <c r="D494" s="731" t="s">
        <v>927</v>
      </c>
    </row>
    <row r="495" customFormat="false" ht="13" hidden="false" customHeight="false" outlineLevel="0" collapsed="false">
      <c r="C495" s="651" t="s">
        <v>410</v>
      </c>
      <c r="D495" s="731" t="s">
        <v>928</v>
      </c>
    </row>
    <row r="496" customFormat="false" ht="13" hidden="false" customHeight="false" outlineLevel="0" collapsed="false">
      <c r="C496" s="651" t="s">
        <v>410</v>
      </c>
      <c r="D496" s="731" t="s">
        <v>929</v>
      </c>
    </row>
    <row r="497" customFormat="false" ht="13" hidden="false" customHeight="false" outlineLevel="0" collapsed="false">
      <c r="C497" s="651" t="s">
        <v>410</v>
      </c>
      <c r="D497" s="731" t="s">
        <v>930</v>
      </c>
    </row>
    <row r="498" customFormat="false" ht="13" hidden="false" customHeight="false" outlineLevel="0" collapsed="false">
      <c r="C498" s="651" t="s">
        <v>410</v>
      </c>
      <c r="D498" s="731" t="s">
        <v>931</v>
      </c>
    </row>
    <row r="499" customFormat="false" ht="13" hidden="false" customHeight="false" outlineLevel="0" collapsed="false">
      <c r="C499" s="651" t="s">
        <v>410</v>
      </c>
      <c r="D499" s="731" t="s">
        <v>932</v>
      </c>
    </row>
    <row r="500" customFormat="false" ht="13" hidden="false" customHeight="false" outlineLevel="0" collapsed="false">
      <c r="C500" s="651" t="s">
        <v>410</v>
      </c>
      <c r="D500" s="731" t="s">
        <v>933</v>
      </c>
    </row>
    <row r="501" customFormat="false" ht="13" hidden="false" customHeight="false" outlineLevel="0" collapsed="false">
      <c r="C501" s="651" t="s">
        <v>410</v>
      </c>
      <c r="D501" s="731" t="s">
        <v>934</v>
      </c>
    </row>
    <row r="502" customFormat="false" ht="13" hidden="false" customHeight="false" outlineLevel="0" collapsed="false">
      <c r="C502" s="651" t="s">
        <v>410</v>
      </c>
      <c r="D502" s="731" t="s">
        <v>935</v>
      </c>
    </row>
    <row r="503" customFormat="false" ht="13" hidden="false" customHeight="false" outlineLevel="0" collapsed="false">
      <c r="C503" s="651" t="s">
        <v>410</v>
      </c>
      <c r="D503" s="731" t="s">
        <v>936</v>
      </c>
    </row>
    <row r="504" customFormat="false" ht="13" hidden="false" customHeight="false" outlineLevel="0" collapsed="false">
      <c r="C504" s="651" t="s">
        <v>410</v>
      </c>
      <c r="D504" s="731" t="s">
        <v>937</v>
      </c>
    </row>
    <row r="505" customFormat="false" ht="13" hidden="false" customHeight="false" outlineLevel="0" collapsed="false">
      <c r="C505" s="651" t="s">
        <v>410</v>
      </c>
      <c r="D505" s="731" t="s">
        <v>938</v>
      </c>
    </row>
    <row r="506" customFormat="false" ht="13" hidden="false" customHeight="false" outlineLevel="0" collapsed="false">
      <c r="C506" s="651" t="s">
        <v>410</v>
      </c>
      <c r="D506" s="731" t="s">
        <v>939</v>
      </c>
    </row>
    <row r="507" customFormat="false" ht="13" hidden="false" customHeight="false" outlineLevel="0" collapsed="false">
      <c r="C507" s="651" t="s">
        <v>410</v>
      </c>
      <c r="D507" s="731" t="s">
        <v>940</v>
      </c>
    </row>
    <row r="508" customFormat="false" ht="13" hidden="false" customHeight="false" outlineLevel="0" collapsed="false">
      <c r="C508" s="651" t="s">
        <v>410</v>
      </c>
      <c r="D508" s="731" t="s">
        <v>941</v>
      </c>
    </row>
    <row r="509" customFormat="false" ht="13" hidden="false" customHeight="false" outlineLevel="0" collapsed="false">
      <c r="C509" s="651" t="s">
        <v>410</v>
      </c>
      <c r="D509" s="731" t="s">
        <v>942</v>
      </c>
    </row>
    <row r="510" customFormat="false" ht="13" hidden="false" customHeight="false" outlineLevel="0" collapsed="false">
      <c r="C510" s="651" t="s">
        <v>410</v>
      </c>
      <c r="D510" s="731" t="s">
        <v>943</v>
      </c>
    </row>
    <row r="511" customFormat="false" ht="13" hidden="false" customHeight="false" outlineLevel="0" collapsed="false">
      <c r="C511" s="651" t="s">
        <v>410</v>
      </c>
      <c r="D511" s="731" t="s">
        <v>821</v>
      </c>
    </row>
    <row r="512" customFormat="false" ht="13" hidden="false" customHeight="false" outlineLevel="0" collapsed="false">
      <c r="C512" s="651" t="s">
        <v>410</v>
      </c>
      <c r="D512" s="731" t="s">
        <v>944</v>
      </c>
    </row>
    <row r="513" customFormat="false" ht="13" hidden="false" customHeight="false" outlineLevel="0" collapsed="false">
      <c r="C513" s="651" t="s">
        <v>410</v>
      </c>
      <c r="D513" s="731" t="s">
        <v>945</v>
      </c>
    </row>
    <row r="514" customFormat="false" ht="13" hidden="false" customHeight="false" outlineLevel="0" collapsed="false">
      <c r="C514" s="651" t="s">
        <v>410</v>
      </c>
      <c r="D514" s="731" t="s">
        <v>946</v>
      </c>
    </row>
    <row r="515" customFormat="false" ht="13" hidden="false" customHeight="false" outlineLevel="0" collapsed="false">
      <c r="C515" s="651" t="s">
        <v>410</v>
      </c>
      <c r="D515" s="731" t="s">
        <v>947</v>
      </c>
    </row>
    <row r="516" customFormat="false" ht="13" hidden="false" customHeight="false" outlineLevel="0" collapsed="false">
      <c r="C516" s="651" t="s">
        <v>410</v>
      </c>
      <c r="D516" s="731" t="s">
        <v>948</v>
      </c>
    </row>
    <row r="517" customFormat="false" ht="13" hidden="false" customHeight="false" outlineLevel="0" collapsed="false">
      <c r="C517" s="651" t="s">
        <v>410</v>
      </c>
      <c r="D517" s="731" t="s">
        <v>949</v>
      </c>
    </row>
    <row r="518" customFormat="false" ht="13" hidden="false" customHeight="false" outlineLevel="0" collapsed="false">
      <c r="C518" s="651" t="s">
        <v>410</v>
      </c>
      <c r="D518" s="731" t="s">
        <v>950</v>
      </c>
    </row>
    <row r="519" customFormat="false" ht="13" hidden="false" customHeight="false" outlineLevel="0" collapsed="false">
      <c r="C519" s="651" t="s">
        <v>412</v>
      </c>
      <c r="D519" s="731" t="s">
        <v>951</v>
      </c>
    </row>
    <row r="520" customFormat="false" ht="13" hidden="false" customHeight="false" outlineLevel="0" collapsed="false">
      <c r="C520" s="651" t="s">
        <v>412</v>
      </c>
      <c r="D520" s="731" t="s">
        <v>952</v>
      </c>
    </row>
    <row r="521" customFormat="false" ht="13" hidden="false" customHeight="false" outlineLevel="0" collapsed="false">
      <c r="C521" s="651" t="s">
        <v>412</v>
      </c>
      <c r="D521" s="731" t="s">
        <v>953</v>
      </c>
    </row>
    <row r="522" customFormat="false" ht="13" hidden="false" customHeight="false" outlineLevel="0" collapsed="false">
      <c r="C522" s="651" t="s">
        <v>412</v>
      </c>
      <c r="D522" s="731" t="s">
        <v>954</v>
      </c>
    </row>
    <row r="523" customFormat="false" ht="13" hidden="false" customHeight="false" outlineLevel="0" collapsed="false">
      <c r="C523" s="651" t="s">
        <v>412</v>
      </c>
      <c r="D523" s="731" t="s">
        <v>955</v>
      </c>
    </row>
    <row r="524" customFormat="false" ht="13" hidden="false" customHeight="false" outlineLevel="0" collapsed="false">
      <c r="C524" s="651" t="s">
        <v>412</v>
      </c>
      <c r="D524" s="731" t="s">
        <v>956</v>
      </c>
    </row>
    <row r="525" customFormat="false" ht="13" hidden="false" customHeight="false" outlineLevel="0" collapsed="false">
      <c r="C525" s="651" t="s">
        <v>412</v>
      </c>
      <c r="D525" s="731" t="s">
        <v>957</v>
      </c>
    </row>
    <row r="526" customFormat="false" ht="13" hidden="false" customHeight="false" outlineLevel="0" collapsed="false">
      <c r="C526" s="651" t="s">
        <v>412</v>
      </c>
      <c r="D526" s="731" t="s">
        <v>958</v>
      </c>
    </row>
    <row r="527" customFormat="false" ht="13" hidden="false" customHeight="false" outlineLevel="0" collapsed="false">
      <c r="C527" s="651" t="s">
        <v>412</v>
      </c>
      <c r="D527" s="731" t="s">
        <v>959</v>
      </c>
    </row>
    <row r="528" customFormat="false" ht="13" hidden="false" customHeight="false" outlineLevel="0" collapsed="false">
      <c r="C528" s="651" t="s">
        <v>412</v>
      </c>
      <c r="D528" s="731" t="s">
        <v>960</v>
      </c>
    </row>
    <row r="529" customFormat="false" ht="13" hidden="false" customHeight="false" outlineLevel="0" collapsed="false">
      <c r="C529" s="651" t="s">
        <v>412</v>
      </c>
      <c r="D529" s="731" t="s">
        <v>961</v>
      </c>
    </row>
    <row r="530" customFormat="false" ht="13" hidden="false" customHeight="false" outlineLevel="0" collapsed="false">
      <c r="C530" s="651" t="s">
        <v>412</v>
      </c>
      <c r="D530" s="731" t="s">
        <v>962</v>
      </c>
    </row>
    <row r="531" customFormat="false" ht="13" hidden="false" customHeight="false" outlineLevel="0" collapsed="false">
      <c r="C531" s="651" t="s">
        <v>412</v>
      </c>
      <c r="D531" s="731" t="s">
        <v>963</v>
      </c>
    </row>
    <row r="532" customFormat="false" ht="13" hidden="false" customHeight="false" outlineLevel="0" collapsed="false">
      <c r="C532" s="651" t="s">
        <v>412</v>
      </c>
      <c r="D532" s="731" t="s">
        <v>964</v>
      </c>
    </row>
    <row r="533" customFormat="false" ht="13" hidden="false" customHeight="false" outlineLevel="0" collapsed="false">
      <c r="C533" s="651" t="s">
        <v>412</v>
      </c>
      <c r="D533" s="731" t="s">
        <v>965</v>
      </c>
    </row>
    <row r="534" customFormat="false" ht="13" hidden="false" customHeight="false" outlineLevel="0" collapsed="false">
      <c r="C534" s="651" t="s">
        <v>412</v>
      </c>
      <c r="D534" s="731" t="s">
        <v>966</v>
      </c>
    </row>
    <row r="535" customFormat="false" ht="13" hidden="false" customHeight="false" outlineLevel="0" collapsed="false">
      <c r="C535" s="651" t="s">
        <v>412</v>
      </c>
      <c r="D535" s="731" t="s">
        <v>967</v>
      </c>
    </row>
    <row r="536" customFormat="false" ht="13" hidden="false" customHeight="false" outlineLevel="0" collapsed="false">
      <c r="C536" s="651" t="s">
        <v>412</v>
      </c>
      <c r="D536" s="731" t="s">
        <v>968</v>
      </c>
    </row>
    <row r="537" customFormat="false" ht="13" hidden="false" customHeight="false" outlineLevel="0" collapsed="false">
      <c r="C537" s="651" t="s">
        <v>412</v>
      </c>
      <c r="D537" s="731" t="s">
        <v>969</v>
      </c>
    </row>
    <row r="538" customFormat="false" ht="13" hidden="false" customHeight="false" outlineLevel="0" collapsed="false">
      <c r="C538" s="651" t="s">
        <v>412</v>
      </c>
      <c r="D538" s="731" t="s">
        <v>970</v>
      </c>
    </row>
    <row r="539" customFormat="false" ht="13" hidden="false" customHeight="false" outlineLevel="0" collapsed="false">
      <c r="C539" s="651" t="s">
        <v>412</v>
      </c>
      <c r="D539" s="731" t="s">
        <v>971</v>
      </c>
    </row>
    <row r="540" customFormat="false" ht="13" hidden="false" customHeight="false" outlineLevel="0" collapsed="false">
      <c r="C540" s="651" t="s">
        <v>412</v>
      </c>
      <c r="D540" s="731" t="s">
        <v>972</v>
      </c>
    </row>
    <row r="541" customFormat="false" ht="13" hidden="false" customHeight="false" outlineLevel="0" collapsed="false">
      <c r="C541" s="651" t="s">
        <v>412</v>
      </c>
      <c r="D541" s="731" t="s">
        <v>973</v>
      </c>
    </row>
    <row r="542" customFormat="false" ht="13" hidden="false" customHeight="false" outlineLevel="0" collapsed="false">
      <c r="C542" s="651" t="s">
        <v>412</v>
      </c>
      <c r="D542" s="731" t="s">
        <v>974</v>
      </c>
    </row>
    <row r="543" customFormat="false" ht="13" hidden="false" customHeight="false" outlineLevel="0" collapsed="false">
      <c r="C543" s="651" t="s">
        <v>412</v>
      </c>
      <c r="D543" s="731" t="s">
        <v>975</v>
      </c>
    </row>
    <row r="544" customFormat="false" ht="13" hidden="false" customHeight="false" outlineLevel="0" collapsed="false">
      <c r="C544" s="651" t="s">
        <v>412</v>
      </c>
      <c r="D544" s="731" t="s">
        <v>976</v>
      </c>
    </row>
    <row r="545" customFormat="false" ht="13" hidden="false" customHeight="false" outlineLevel="0" collapsed="false">
      <c r="C545" s="651" t="s">
        <v>412</v>
      </c>
      <c r="D545" s="731" t="s">
        <v>977</v>
      </c>
    </row>
    <row r="546" customFormat="false" ht="13" hidden="false" customHeight="false" outlineLevel="0" collapsed="false">
      <c r="C546" s="651" t="s">
        <v>412</v>
      </c>
      <c r="D546" s="731" t="s">
        <v>978</v>
      </c>
    </row>
    <row r="547" customFormat="false" ht="13" hidden="false" customHeight="false" outlineLevel="0" collapsed="false">
      <c r="C547" s="651" t="s">
        <v>412</v>
      </c>
      <c r="D547" s="731" t="s">
        <v>979</v>
      </c>
    </row>
    <row r="548" customFormat="false" ht="13" hidden="false" customHeight="false" outlineLevel="0" collapsed="false">
      <c r="C548" s="651" t="s">
        <v>412</v>
      </c>
      <c r="D548" s="731" t="s">
        <v>980</v>
      </c>
    </row>
    <row r="549" customFormat="false" ht="13" hidden="false" customHeight="false" outlineLevel="0" collapsed="false">
      <c r="C549" s="651" t="s">
        <v>412</v>
      </c>
      <c r="D549" s="731" t="s">
        <v>981</v>
      </c>
    </row>
    <row r="550" customFormat="false" ht="13" hidden="false" customHeight="false" outlineLevel="0" collapsed="false">
      <c r="C550" s="651" t="s">
        <v>412</v>
      </c>
      <c r="D550" s="731" t="s">
        <v>982</v>
      </c>
    </row>
    <row r="551" customFormat="false" ht="13" hidden="false" customHeight="false" outlineLevel="0" collapsed="false">
      <c r="C551" s="651" t="s">
        <v>412</v>
      </c>
      <c r="D551" s="731" t="s">
        <v>983</v>
      </c>
    </row>
    <row r="552" customFormat="false" ht="13" hidden="false" customHeight="false" outlineLevel="0" collapsed="false">
      <c r="C552" s="651" t="s">
        <v>412</v>
      </c>
      <c r="D552" s="731" t="s">
        <v>984</v>
      </c>
    </row>
    <row r="553" customFormat="false" ht="13" hidden="false" customHeight="false" outlineLevel="0" collapsed="false">
      <c r="C553" s="651" t="s">
        <v>412</v>
      </c>
      <c r="D553" s="731" t="s">
        <v>985</v>
      </c>
    </row>
    <row r="554" customFormat="false" ht="13" hidden="false" customHeight="false" outlineLevel="0" collapsed="false">
      <c r="C554" s="651" t="s">
        <v>412</v>
      </c>
      <c r="D554" s="731" t="s">
        <v>986</v>
      </c>
    </row>
    <row r="555" customFormat="false" ht="13" hidden="false" customHeight="false" outlineLevel="0" collapsed="false">
      <c r="C555" s="651" t="s">
        <v>412</v>
      </c>
      <c r="D555" s="731" t="s">
        <v>987</v>
      </c>
    </row>
    <row r="556" customFormat="false" ht="13" hidden="false" customHeight="false" outlineLevel="0" collapsed="false">
      <c r="C556" s="651" t="s">
        <v>412</v>
      </c>
      <c r="D556" s="731" t="s">
        <v>988</v>
      </c>
    </row>
    <row r="557" customFormat="false" ht="13" hidden="false" customHeight="false" outlineLevel="0" collapsed="false">
      <c r="C557" s="651" t="s">
        <v>412</v>
      </c>
      <c r="D557" s="731" t="s">
        <v>989</v>
      </c>
    </row>
    <row r="558" customFormat="false" ht="13" hidden="false" customHeight="false" outlineLevel="0" collapsed="false">
      <c r="C558" s="651" t="s">
        <v>412</v>
      </c>
      <c r="D558" s="731" t="s">
        <v>990</v>
      </c>
    </row>
    <row r="559" customFormat="false" ht="13" hidden="false" customHeight="false" outlineLevel="0" collapsed="false">
      <c r="C559" s="651" t="s">
        <v>412</v>
      </c>
      <c r="D559" s="731" t="s">
        <v>991</v>
      </c>
    </row>
    <row r="560" customFormat="false" ht="13" hidden="false" customHeight="false" outlineLevel="0" collapsed="false">
      <c r="C560" s="651" t="s">
        <v>412</v>
      </c>
      <c r="D560" s="731" t="s">
        <v>992</v>
      </c>
    </row>
    <row r="561" customFormat="false" ht="13" hidden="false" customHeight="false" outlineLevel="0" collapsed="false">
      <c r="C561" s="651" t="s">
        <v>412</v>
      </c>
      <c r="D561" s="731" t="s">
        <v>993</v>
      </c>
    </row>
    <row r="562" customFormat="false" ht="13" hidden="false" customHeight="false" outlineLevel="0" collapsed="false">
      <c r="C562" s="651" t="s">
        <v>412</v>
      </c>
      <c r="D562" s="731" t="s">
        <v>994</v>
      </c>
    </row>
    <row r="563" customFormat="false" ht="13" hidden="false" customHeight="false" outlineLevel="0" collapsed="false">
      <c r="C563" s="651" t="s">
        <v>412</v>
      </c>
      <c r="D563" s="731" t="s">
        <v>995</v>
      </c>
    </row>
    <row r="564" customFormat="false" ht="13" hidden="false" customHeight="false" outlineLevel="0" collapsed="false">
      <c r="C564" s="651" t="s">
        <v>412</v>
      </c>
      <c r="D564" s="731" t="s">
        <v>996</v>
      </c>
    </row>
    <row r="565" customFormat="false" ht="13" hidden="false" customHeight="false" outlineLevel="0" collapsed="false">
      <c r="C565" s="651" t="s">
        <v>412</v>
      </c>
      <c r="D565" s="731" t="s">
        <v>997</v>
      </c>
    </row>
    <row r="566" customFormat="false" ht="13" hidden="false" customHeight="false" outlineLevel="0" collapsed="false">
      <c r="C566" s="651" t="s">
        <v>412</v>
      </c>
      <c r="D566" s="731" t="s">
        <v>998</v>
      </c>
    </row>
    <row r="567" customFormat="false" ht="13" hidden="false" customHeight="false" outlineLevel="0" collapsed="false">
      <c r="C567" s="651" t="s">
        <v>412</v>
      </c>
      <c r="D567" s="731" t="s">
        <v>999</v>
      </c>
    </row>
    <row r="568" customFormat="false" ht="13" hidden="false" customHeight="false" outlineLevel="0" collapsed="false">
      <c r="C568" s="651" t="s">
        <v>412</v>
      </c>
      <c r="D568" s="731" t="s">
        <v>1000</v>
      </c>
    </row>
    <row r="569" customFormat="false" ht="13" hidden="false" customHeight="false" outlineLevel="0" collapsed="false">
      <c r="C569" s="651" t="s">
        <v>412</v>
      </c>
      <c r="D569" s="731" t="s">
        <v>1001</v>
      </c>
    </row>
    <row r="570" customFormat="false" ht="13" hidden="false" customHeight="false" outlineLevel="0" collapsed="false">
      <c r="C570" s="651" t="s">
        <v>412</v>
      </c>
      <c r="D570" s="731" t="s">
        <v>1002</v>
      </c>
    </row>
    <row r="571" customFormat="false" ht="13" hidden="false" customHeight="false" outlineLevel="0" collapsed="false">
      <c r="C571" s="651" t="s">
        <v>412</v>
      </c>
      <c r="D571" s="731" t="s">
        <v>1003</v>
      </c>
    </row>
    <row r="572" customFormat="false" ht="13" hidden="false" customHeight="false" outlineLevel="0" collapsed="false">
      <c r="C572" s="651" t="s">
        <v>412</v>
      </c>
      <c r="D572" s="731" t="s">
        <v>1004</v>
      </c>
    </row>
    <row r="573" customFormat="false" ht="13" hidden="false" customHeight="false" outlineLevel="0" collapsed="false">
      <c r="C573" s="651" t="s">
        <v>412</v>
      </c>
      <c r="D573" s="731" t="s">
        <v>1005</v>
      </c>
    </row>
    <row r="574" customFormat="false" ht="13" hidden="false" customHeight="false" outlineLevel="0" collapsed="false">
      <c r="C574" s="651" t="s">
        <v>412</v>
      </c>
      <c r="D574" s="731" t="s">
        <v>1006</v>
      </c>
    </row>
    <row r="575" customFormat="false" ht="13" hidden="false" customHeight="false" outlineLevel="0" collapsed="false">
      <c r="C575" s="651" t="s">
        <v>412</v>
      </c>
      <c r="D575" s="731" t="s">
        <v>728</v>
      </c>
    </row>
    <row r="576" customFormat="false" ht="13" hidden="false" customHeight="false" outlineLevel="0" collapsed="false">
      <c r="C576" s="651" t="s">
        <v>412</v>
      </c>
      <c r="D576" s="731" t="s">
        <v>1007</v>
      </c>
    </row>
    <row r="577" customFormat="false" ht="13" hidden="false" customHeight="false" outlineLevel="0" collapsed="false">
      <c r="C577" s="651" t="s">
        <v>412</v>
      </c>
      <c r="D577" s="731" t="s">
        <v>1008</v>
      </c>
    </row>
    <row r="578" customFormat="false" ht="13" hidden="false" customHeight="false" outlineLevel="0" collapsed="false">
      <c r="C578" s="651" t="s">
        <v>412</v>
      </c>
      <c r="D578" s="731" t="s">
        <v>1009</v>
      </c>
    </row>
    <row r="579" customFormat="false" ht="13" hidden="false" customHeight="false" outlineLevel="0" collapsed="false">
      <c r="C579" s="651" t="s">
        <v>412</v>
      </c>
      <c r="D579" s="731" t="s">
        <v>1010</v>
      </c>
    </row>
    <row r="580" customFormat="false" ht="13" hidden="false" customHeight="false" outlineLevel="0" collapsed="false">
      <c r="C580" s="651" t="s">
        <v>412</v>
      </c>
      <c r="D580" s="731" t="s">
        <v>1011</v>
      </c>
    </row>
    <row r="581" customFormat="false" ht="13" hidden="false" customHeight="false" outlineLevel="0" collapsed="false">
      <c r="C581" s="651" t="s">
        <v>412</v>
      </c>
      <c r="D581" s="731" t="s">
        <v>1012</v>
      </c>
    </row>
    <row r="582" customFormat="false" ht="13" hidden="false" customHeight="false" outlineLevel="0" collapsed="false">
      <c r="C582" s="651" t="s">
        <v>414</v>
      </c>
      <c r="D582" s="731" t="s">
        <v>1013</v>
      </c>
    </row>
    <row r="583" customFormat="false" ht="13" hidden="false" customHeight="false" outlineLevel="0" collapsed="false">
      <c r="C583" s="651" t="s">
        <v>414</v>
      </c>
      <c r="D583" s="731" t="s">
        <v>1014</v>
      </c>
    </row>
    <row r="584" customFormat="false" ht="13" hidden="false" customHeight="false" outlineLevel="0" collapsed="false">
      <c r="C584" s="651" t="s">
        <v>414</v>
      </c>
      <c r="D584" s="731" t="s">
        <v>1015</v>
      </c>
    </row>
    <row r="585" customFormat="false" ht="13" hidden="false" customHeight="false" outlineLevel="0" collapsed="false">
      <c r="C585" s="651" t="s">
        <v>414</v>
      </c>
      <c r="D585" s="731" t="s">
        <v>1016</v>
      </c>
    </row>
    <row r="586" customFormat="false" ht="13" hidden="false" customHeight="false" outlineLevel="0" collapsed="false">
      <c r="C586" s="651" t="s">
        <v>414</v>
      </c>
      <c r="D586" s="731" t="s">
        <v>1017</v>
      </c>
    </row>
    <row r="587" customFormat="false" ht="13" hidden="false" customHeight="false" outlineLevel="0" collapsed="false">
      <c r="C587" s="651" t="s">
        <v>414</v>
      </c>
      <c r="D587" s="731" t="s">
        <v>1018</v>
      </c>
    </row>
    <row r="588" customFormat="false" ht="13" hidden="false" customHeight="false" outlineLevel="0" collapsed="false">
      <c r="C588" s="651" t="s">
        <v>414</v>
      </c>
      <c r="D588" s="731" t="s">
        <v>1019</v>
      </c>
    </row>
    <row r="589" customFormat="false" ht="13" hidden="false" customHeight="false" outlineLevel="0" collapsed="false">
      <c r="C589" s="651" t="s">
        <v>414</v>
      </c>
      <c r="D589" s="731" t="s">
        <v>1020</v>
      </c>
    </row>
    <row r="590" customFormat="false" ht="13" hidden="false" customHeight="false" outlineLevel="0" collapsed="false">
      <c r="C590" s="651" t="s">
        <v>414</v>
      </c>
      <c r="D590" s="731" t="s">
        <v>1021</v>
      </c>
    </row>
    <row r="591" customFormat="false" ht="13" hidden="false" customHeight="false" outlineLevel="0" collapsed="false">
      <c r="C591" s="651" t="s">
        <v>414</v>
      </c>
      <c r="D591" s="731" t="s">
        <v>1022</v>
      </c>
    </row>
    <row r="592" customFormat="false" ht="13" hidden="false" customHeight="false" outlineLevel="0" collapsed="false">
      <c r="C592" s="651" t="s">
        <v>414</v>
      </c>
      <c r="D592" s="731" t="s">
        <v>1023</v>
      </c>
    </row>
    <row r="593" customFormat="false" ht="13" hidden="false" customHeight="false" outlineLevel="0" collapsed="false">
      <c r="C593" s="651" t="s">
        <v>414</v>
      </c>
      <c r="D593" s="731" t="s">
        <v>1024</v>
      </c>
    </row>
    <row r="594" customFormat="false" ht="13" hidden="false" customHeight="false" outlineLevel="0" collapsed="false">
      <c r="C594" s="651" t="s">
        <v>414</v>
      </c>
      <c r="D594" s="731" t="s">
        <v>1025</v>
      </c>
    </row>
    <row r="595" customFormat="false" ht="13" hidden="false" customHeight="false" outlineLevel="0" collapsed="false">
      <c r="C595" s="651" t="s">
        <v>414</v>
      </c>
      <c r="D595" s="731" t="s">
        <v>1026</v>
      </c>
    </row>
    <row r="596" customFormat="false" ht="13" hidden="false" customHeight="false" outlineLevel="0" collapsed="false">
      <c r="C596" s="651" t="s">
        <v>414</v>
      </c>
      <c r="D596" s="731" t="s">
        <v>1027</v>
      </c>
    </row>
    <row r="597" customFormat="false" ht="13" hidden="false" customHeight="false" outlineLevel="0" collapsed="false">
      <c r="C597" s="651" t="s">
        <v>414</v>
      </c>
      <c r="D597" s="731" t="s">
        <v>1028</v>
      </c>
    </row>
    <row r="598" customFormat="false" ht="13" hidden="false" customHeight="false" outlineLevel="0" collapsed="false">
      <c r="C598" s="651" t="s">
        <v>414</v>
      </c>
      <c r="D598" s="731" t="s">
        <v>1029</v>
      </c>
    </row>
    <row r="599" customFormat="false" ht="13" hidden="false" customHeight="false" outlineLevel="0" collapsed="false">
      <c r="C599" s="651" t="s">
        <v>414</v>
      </c>
      <c r="D599" s="731" t="s">
        <v>1030</v>
      </c>
    </row>
    <row r="600" customFormat="false" ht="13" hidden="false" customHeight="false" outlineLevel="0" collapsed="false">
      <c r="C600" s="651" t="s">
        <v>414</v>
      </c>
      <c r="D600" s="731" t="s">
        <v>1031</v>
      </c>
    </row>
    <row r="601" customFormat="false" ht="13" hidden="false" customHeight="false" outlineLevel="0" collapsed="false">
      <c r="C601" s="651" t="s">
        <v>414</v>
      </c>
      <c r="D601" s="731" t="s">
        <v>1032</v>
      </c>
    </row>
    <row r="602" customFormat="false" ht="13" hidden="false" customHeight="false" outlineLevel="0" collapsed="false">
      <c r="C602" s="651" t="s">
        <v>414</v>
      </c>
      <c r="D602" s="731" t="s">
        <v>1033</v>
      </c>
    </row>
    <row r="603" customFormat="false" ht="13" hidden="false" customHeight="false" outlineLevel="0" collapsed="false">
      <c r="C603" s="651" t="s">
        <v>414</v>
      </c>
      <c r="D603" s="731" t="s">
        <v>1034</v>
      </c>
    </row>
    <row r="604" customFormat="false" ht="13" hidden="false" customHeight="false" outlineLevel="0" collapsed="false">
      <c r="C604" s="651" t="s">
        <v>414</v>
      </c>
      <c r="D604" s="731" t="s">
        <v>1035</v>
      </c>
    </row>
    <row r="605" customFormat="false" ht="13" hidden="false" customHeight="false" outlineLevel="0" collapsed="false">
      <c r="C605" s="651" t="s">
        <v>414</v>
      </c>
      <c r="D605" s="731" t="s">
        <v>1036</v>
      </c>
    </row>
    <row r="606" customFormat="false" ht="13" hidden="false" customHeight="false" outlineLevel="0" collapsed="false">
      <c r="C606" s="651" t="s">
        <v>414</v>
      </c>
      <c r="D606" s="731" t="s">
        <v>1037</v>
      </c>
    </row>
    <row r="607" customFormat="false" ht="13" hidden="false" customHeight="false" outlineLevel="0" collapsed="false">
      <c r="C607" s="651" t="s">
        <v>414</v>
      </c>
      <c r="D607" s="731" t="s">
        <v>1038</v>
      </c>
    </row>
    <row r="608" customFormat="false" ht="13" hidden="false" customHeight="false" outlineLevel="0" collapsed="false">
      <c r="C608" s="651" t="s">
        <v>414</v>
      </c>
      <c r="D608" s="731" t="s">
        <v>1039</v>
      </c>
    </row>
    <row r="609" customFormat="false" ht="13" hidden="false" customHeight="false" outlineLevel="0" collapsed="false">
      <c r="C609" s="651" t="s">
        <v>414</v>
      </c>
      <c r="D609" s="731" t="s">
        <v>1040</v>
      </c>
    </row>
    <row r="610" customFormat="false" ht="13" hidden="false" customHeight="false" outlineLevel="0" collapsed="false">
      <c r="C610" s="651" t="s">
        <v>414</v>
      </c>
      <c r="D610" s="731" t="s">
        <v>1041</v>
      </c>
    </row>
    <row r="611" customFormat="false" ht="13" hidden="false" customHeight="false" outlineLevel="0" collapsed="false">
      <c r="C611" s="651" t="s">
        <v>414</v>
      </c>
      <c r="D611" s="731" t="s">
        <v>1042</v>
      </c>
    </row>
    <row r="612" customFormat="false" ht="13" hidden="false" customHeight="false" outlineLevel="0" collapsed="false">
      <c r="C612" s="651" t="s">
        <v>414</v>
      </c>
      <c r="D612" s="731" t="s">
        <v>1043</v>
      </c>
    </row>
    <row r="613" customFormat="false" ht="13" hidden="false" customHeight="false" outlineLevel="0" collapsed="false">
      <c r="C613" s="651" t="s">
        <v>414</v>
      </c>
      <c r="D613" s="731" t="s">
        <v>1044</v>
      </c>
    </row>
    <row r="614" customFormat="false" ht="13" hidden="false" customHeight="false" outlineLevel="0" collapsed="false">
      <c r="C614" s="651" t="s">
        <v>414</v>
      </c>
      <c r="D614" s="731" t="s">
        <v>1045</v>
      </c>
    </row>
    <row r="615" customFormat="false" ht="13" hidden="false" customHeight="false" outlineLevel="0" collapsed="false">
      <c r="C615" s="651" t="s">
        <v>414</v>
      </c>
      <c r="D615" s="731" t="s">
        <v>1046</v>
      </c>
    </row>
    <row r="616" customFormat="false" ht="13" hidden="false" customHeight="false" outlineLevel="0" collapsed="false">
      <c r="C616" s="651" t="s">
        <v>414</v>
      </c>
      <c r="D616" s="731" t="s">
        <v>1047</v>
      </c>
    </row>
    <row r="617" customFormat="false" ht="13" hidden="false" customHeight="false" outlineLevel="0" collapsed="false">
      <c r="C617" s="651" t="s">
        <v>414</v>
      </c>
      <c r="D617" s="731" t="s">
        <v>1048</v>
      </c>
    </row>
    <row r="618" customFormat="false" ht="13" hidden="false" customHeight="false" outlineLevel="0" collapsed="false">
      <c r="C618" s="651" t="s">
        <v>414</v>
      </c>
      <c r="D618" s="731" t="s">
        <v>1049</v>
      </c>
    </row>
    <row r="619" customFormat="false" ht="13" hidden="false" customHeight="false" outlineLevel="0" collapsed="false">
      <c r="C619" s="651" t="s">
        <v>414</v>
      </c>
      <c r="D619" s="731" t="s">
        <v>1050</v>
      </c>
    </row>
    <row r="620" customFormat="false" ht="13" hidden="false" customHeight="false" outlineLevel="0" collapsed="false">
      <c r="C620" s="651" t="s">
        <v>414</v>
      </c>
      <c r="D620" s="731" t="s">
        <v>1051</v>
      </c>
    </row>
    <row r="621" customFormat="false" ht="13" hidden="false" customHeight="false" outlineLevel="0" collapsed="false">
      <c r="C621" s="651" t="s">
        <v>414</v>
      </c>
      <c r="D621" s="731" t="s">
        <v>1052</v>
      </c>
    </row>
    <row r="622" customFormat="false" ht="13" hidden="false" customHeight="false" outlineLevel="0" collapsed="false">
      <c r="C622" s="651" t="s">
        <v>414</v>
      </c>
      <c r="D622" s="731" t="s">
        <v>1053</v>
      </c>
    </row>
    <row r="623" customFormat="false" ht="13" hidden="false" customHeight="false" outlineLevel="0" collapsed="false">
      <c r="C623" s="651" t="s">
        <v>414</v>
      </c>
      <c r="D623" s="731" t="s">
        <v>1054</v>
      </c>
    </row>
    <row r="624" customFormat="false" ht="13" hidden="false" customHeight="false" outlineLevel="0" collapsed="false">
      <c r="C624" s="651" t="s">
        <v>414</v>
      </c>
      <c r="D624" s="731" t="s">
        <v>1055</v>
      </c>
    </row>
    <row r="625" customFormat="false" ht="13" hidden="false" customHeight="false" outlineLevel="0" collapsed="false">
      <c r="C625" s="651" t="s">
        <v>414</v>
      </c>
      <c r="D625" s="731" t="s">
        <v>1056</v>
      </c>
    </row>
    <row r="626" customFormat="false" ht="13" hidden="false" customHeight="false" outlineLevel="0" collapsed="false">
      <c r="C626" s="651" t="s">
        <v>414</v>
      </c>
      <c r="D626" s="731" t="s">
        <v>1057</v>
      </c>
    </row>
    <row r="627" customFormat="false" ht="13" hidden="false" customHeight="false" outlineLevel="0" collapsed="false">
      <c r="C627" s="651" t="s">
        <v>414</v>
      </c>
      <c r="D627" s="731" t="s">
        <v>1058</v>
      </c>
    </row>
    <row r="628" customFormat="false" ht="13" hidden="false" customHeight="false" outlineLevel="0" collapsed="false">
      <c r="C628" s="651" t="s">
        <v>414</v>
      </c>
      <c r="D628" s="731" t="s">
        <v>1059</v>
      </c>
    </row>
    <row r="629" customFormat="false" ht="13" hidden="false" customHeight="false" outlineLevel="0" collapsed="false">
      <c r="C629" s="651" t="s">
        <v>414</v>
      </c>
      <c r="D629" s="731" t="s">
        <v>1060</v>
      </c>
    </row>
    <row r="630" customFormat="false" ht="13" hidden="false" customHeight="false" outlineLevel="0" collapsed="false">
      <c r="C630" s="651" t="s">
        <v>414</v>
      </c>
      <c r="D630" s="731" t="s">
        <v>1061</v>
      </c>
    </row>
    <row r="631" customFormat="false" ht="13" hidden="false" customHeight="false" outlineLevel="0" collapsed="false">
      <c r="C631" s="651" t="s">
        <v>414</v>
      </c>
      <c r="D631" s="731" t="s">
        <v>1062</v>
      </c>
    </row>
    <row r="632" customFormat="false" ht="13" hidden="false" customHeight="false" outlineLevel="0" collapsed="false">
      <c r="C632" s="651" t="s">
        <v>414</v>
      </c>
      <c r="D632" s="731" t="s">
        <v>1063</v>
      </c>
    </row>
    <row r="633" customFormat="false" ht="13" hidden="false" customHeight="false" outlineLevel="0" collapsed="false">
      <c r="C633" s="651" t="s">
        <v>414</v>
      </c>
      <c r="D633" s="731" t="s">
        <v>1064</v>
      </c>
    </row>
    <row r="634" customFormat="false" ht="13" hidden="false" customHeight="false" outlineLevel="0" collapsed="false">
      <c r="C634" s="651" t="s">
        <v>414</v>
      </c>
      <c r="D634" s="731" t="s">
        <v>1065</v>
      </c>
    </row>
    <row r="635" customFormat="false" ht="13" hidden="false" customHeight="false" outlineLevel="0" collapsed="false">
      <c r="C635" s="651" t="s">
        <v>414</v>
      </c>
      <c r="D635" s="731" t="s">
        <v>1066</v>
      </c>
    </row>
    <row r="636" customFormat="false" ht="13" hidden="false" customHeight="false" outlineLevel="0" collapsed="false">
      <c r="C636" s="651" t="s">
        <v>416</v>
      </c>
      <c r="D636" s="731" t="s">
        <v>1067</v>
      </c>
    </row>
    <row r="637" customFormat="false" ht="13" hidden="false" customHeight="false" outlineLevel="0" collapsed="false">
      <c r="C637" s="651" t="s">
        <v>416</v>
      </c>
      <c r="D637" s="731" t="s">
        <v>1068</v>
      </c>
    </row>
    <row r="638" customFormat="false" ht="13" hidden="false" customHeight="false" outlineLevel="0" collapsed="false">
      <c r="C638" s="651" t="s">
        <v>416</v>
      </c>
      <c r="D638" s="731" t="s">
        <v>1069</v>
      </c>
    </row>
    <row r="639" customFormat="false" ht="13" hidden="false" customHeight="false" outlineLevel="0" collapsed="false">
      <c r="C639" s="651" t="s">
        <v>416</v>
      </c>
      <c r="D639" s="731" t="s">
        <v>1070</v>
      </c>
    </row>
    <row r="640" customFormat="false" ht="13" hidden="false" customHeight="false" outlineLevel="0" collapsed="false">
      <c r="C640" s="651" t="s">
        <v>416</v>
      </c>
      <c r="D640" s="731" t="s">
        <v>1071</v>
      </c>
    </row>
    <row r="641" customFormat="false" ht="13" hidden="false" customHeight="false" outlineLevel="0" collapsed="false">
      <c r="C641" s="651" t="s">
        <v>416</v>
      </c>
      <c r="D641" s="731" t="s">
        <v>1072</v>
      </c>
    </row>
    <row r="642" customFormat="false" ht="13" hidden="false" customHeight="false" outlineLevel="0" collapsed="false">
      <c r="C642" s="651" t="s">
        <v>416</v>
      </c>
      <c r="D642" s="731" t="s">
        <v>1073</v>
      </c>
    </row>
    <row r="643" customFormat="false" ht="13" hidden="false" customHeight="false" outlineLevel="0" collapsed="false">
      <c r="C643" s="651" t="s">
        <v>416</v>
      </c>
      <c r="D643" s="731" t="s">
        <v>1074</v>
      </c>
    </row>
    <row r="644" customFormat="false" ht="13" hidden="false" customHeight="false" outlineLevel="0" collapsed="false">
      <c r="C644" s="651" t="s">
        <v>416</v>
      </c>
      <c r="D644" s="731" t="s">
        <v>1075</v>
      </c>
    </row>
    <row r="645" customFormat="false" ht="13" hidden="false" customHeight="false" outlineLevel="0" collapsed="false">
      <c r="C645" s="651" t="s">
        <v>416</v>
      </c>
      <c r="D645" s="731" t="s">
        <v>1076</v>
      </c>
    </row>
    <row r="646" customFormat="false" ht="13" hidden="false" customHeight="false" outlineLevel="0" collapsed="false">
      <c r="C646" s="651" t="s">
        <v>416</v>
      </c>
      <c r="D646" s="731" t="s">
        <v>1077</v>
      </c>
    </row>
    <row r="647" customFormat="false" ht="13" hidden="false" customHeight="false" outlineLevel="0" collapsed="false">
      <c r="C647" s="651" t="s">
        <v>416</v>
      </c>
      <c r="D647" s="731" t="s">
        <v>1078</v>
      </c>
    </row>
    <row r="648" customFormat="false" ht="13" hidden="false" customHeight="false" outlineLevel="0" collapsed="false">
      <c r="C648" s="651" t="s">
        <v>416</v>
      </c>
      <c r="D648" s="731" t="s">
        <v>1079</v>
      </c>
    </row>
    <row r="649" customFormat="false" ht="13" hidden="false" customHeight="false" outlineLevel="0" collapsed="false">
      <c r="C649" s="651" t="s">
        <v>416</v>
      </c>
      <c r="D649" s="731" t="s">
        <v>1080</v>
      </c>
    </row>
    <row r="650" customFormat="false" ht="13" hidden="false" customHeight="false" outlineLevel="0" collapsed="false">
      <c r="C650" s="651" t="s">
        <v>416</v>
      </c>
      <c r="D650" s="731" t="s">
        <v>1081</v>
      </c>
    </row>
    <row r="651" customFormat="false" ht="13" hidden="false" customHeight="false" outlineLevel="0" collapsed="false">
      <c r="C651" s="651" t="s">
        <v>416</v>
      </c>
      <c r="D651" s="731" t="s">
        <v>1082</v>
      </c>
    </row>
    <row r="652" customFormat="false" ht="13" hidden="false" customHeight="false" outlineLevel="0" collapsed="false">
      <c r="C652" s="651" t="s">
        <v>416</v>
      </c>
      <c r="D652" s="731" t="s">
        <v>1083</v>
      </c>
    </row>
    <row r="653" customFormat="false" ht="13" hidden="false" customHeight="false" outlineLevel="0" collapsed="false">
      <c r="C653" s="651" t="s">
        <v>416</v>
      </c>
      <c r="D653" s="731" t="s">
        <v>1084</v>
      </c>
    </row>
    <row r="654" customFormat="false" ht="13" hidden="false" customHeight="false" outlineLevel="0" collapsed="false">
      <c r="C654" s="651" t="s">
        <v>416</v>
      </c>
      <c r="D654" s="731" t="s">
        <v>1085</v>
      </c>
    </row>
    <row r="655" customFormat="false" ht="13" hidden="false" customHeight="false" outlineLevel="0" collapsed="false">
      <c r="C655" s="651" t="s">
        <v>416</v>
      </c>
      <c r="D655" s="731" t="s">
        <v>1086</v>
      </c>
    </row>
    <row r="656" customFormat="false" ht="13" hidden="false" customHeight="false" outlineLevel="0" collapsed="false">
      <c r="C656" s="651" t="s">
        <v>416</v>
      </c>
      <c r="D656" s="731" t="s">
        <v>1087</v>
      </c>
    </row>
    <row r="657" customFormat="false" ht="13" hidden="false" customHeight="false" outlineLevel="0" collapsed="false">
      <c r="C657" s="651" t="s">
        <v>416</v>
      </c>
      <c r="D657" s="731" t="s">
        <v>1088</v>
      </c>
    </row>
    <row r="658" customFormat="false" ht="13" hidden="false" customHeight="false" outlineLevel="0" collapsed="false">
      <c r="C658" s="651" t="s">
        <v>416</v>
      </c>
      <c r="D658" s="731" t="s">
        <v>1089</v>
      </c>
    </row>
    <row r="659" customFormat="false" ht="13" hidden="false" customHeight="false" outlineLevel="0" collapsed="false">
      <c r="C659" s="651" t="s">
        <v>416</v>
      </c>
      <c r="D659" s="731" t="s">
        <v>1090</v>
      </c>
    </row>
    <row r="660" customFormat="false" ht="13" hidden="false" customHeight="false" outlineLevel="0" collapsed="false">
      <c r="C660" s="651" t="s">
        <v>416</v>
      </c>
      <c r="D660" s="731" t="s">
        <v>1091</v>
      </c>
    </row>
    <row r="661" customFormat="false" ht="13" hidden="false" customHeight="false" outlineLevel="0" collapsed="false">
      <c r="C661" s="651" t="s">
        <v>416</v>
      </c>
      <c r="D661" s="731" t="s">
        <v>1092</v>
      </c>
    </row>
    <row r="662" customFormat="false" ht="13" hidden="false" customHeight="false" outlineLevel="0" collapsed="false">
      <c r="C662" s="651" t="s">
        <v>416</v>
      </c>
      <c r="D662" s="731" t="s">
        <v>1093</v>
      </c>
    </row>
    <row r="663" customFormat="false" ht="13" hidden="false" customHeight="false" outlineLevel="0" collapsed="false">
      <c r="C663" s="651" t="s">
        <v>416</v>
      </c>
      <c r="D663" s="731" t="s">
        <v>1094</v>
      </c>
    </row>
    <row r="664" customFormat="false" ht="13" hidden="false" customHeight="false" outlineLevel="0" collapsed="false">
      <c r="C664" s="651" t="s">
        <v>416</v>
      </c>
      <c r="D664" s="731" t="s">
        <v>1095</v>
      </c>
    </row>
    <row r="665" customFormat="false" ht="13" hidden="false" customHeight="false" outlineLevel="0" collapsed="false">
      <c r="C665" s="651" t="s">
        <v>416</v>
      </c>
      <c r="D665" s="731" t="s">
        <v>1096</v>
      </c>
    </row>
    <row r="666" customFormat="false" ht="13" hidden="false" customHeight="false" outlineLevel="0" collapsed="false">
      <c r="C666" s="651" t="s">
        <v>416</v>
      </c>
      <c r="D666" s="731" t="s">
        <v>1097</v>
      </c>
    </row>
    <row r="667" customFormat="false" ht="13" hidden="false" customHeight="false" outlineLevel="0" collapsed="false">
      <c r="C667" s="651" t="s">
        <v>416</v>
      </c>
      <c r="D667" s="731" t="s">
        <v>1098</v>
      </c>
    </row>
    <row r="668" customFormat="false" ht="13" hidden="false" customHeight="false" outlineLevel="0" collapsed="false">
      <c r="C668" s="651" t="s">
        <v>416</v>
      </c>
      <c r="D668" s="731" t="s">
        <v>1099</v>
      </c>
    </row>
    <row r="669" customFormat="false" ht="13" hidden="false" customHeight="false" outlineLevel="0" collapsed="false">
      <c r="C669" s="651" t="s">
        <v>416</v>
      </c>
      <c r="D669" s="731" t="s">
        <v>1100</v>
      </c>
    </row>
    <row r="670" customFormat="false" ht="13" hidden="false" customHeight="false" outlineLevel="0" collapsed="false">
      <c r="C670" s="651" t="s">
        <v>416</v>
      </c>
      <c r="D670" s="731" t="s">
        <v>1101</v>
      </c>
    </row>
    <row r="671" customFormat="false" ht="13" hidden="false" customHeight="false" outlineLevel="0" collapsed="false">
      <c r="C671" s="651" t="s">
        <v>416</v>
      </c>
      <c r="D671" s="731" t="s">
        <v>1102</v>
      </c>
    </row>
    <row r="672" customFormat="false" ht="13" hidden="false" customHeight="false" outlineLevel="0" collapsed="false">
      <c r="C672" s="651" t="s">
        <v>416</v>
      </c>
      <c r="D672" s="731" t="s">
        <v>1103</v>
      </c>
    </row>
    <row r="673" customFormat="false" ht="13" hidden="false" customHeight="false" outlineLevel="0" collapsed="false">
      <c r="C673" s="651" t="s">
        <v>416</v>
      </c>
      <c r="D673" s="731" t="s">
        <v>1104</v>
      </c>
    </row>
    <row r="674" customFormat="false" ht="13" hidden="false" customHeight="false" outlineLevel="0" collapsed="false">
      <c r="C674" s="651" t="s">
        <v>416</v>
      </c>
      <c r="D674" s="731" t="s">
        <v>1105</v>
      </c>
    </row>
    <row r="675" customFormat="false" ht="13" hidden="false" customHeight="false" outlineLevel="0" collapsed="false">
      <c r="C675" s="651" t="s">
        <v>416</v>
      </c>
      <c r="D675" s="731" t="s">
        <v>1106</v>
      </c>
    </row>
    <row r="676" customFormat="false" ht="13" hidden="false" customHeight="false" outlineLevel="0" collapsed="false">
      <c r="C676" s="651" t="s">
        <v>416</v>
      </c>
      <c r="D676" s="731" t="s">
        <v>1107</v>
      </c>
    </row>
    <row r="677" customFormat="false" ht="13" hidden="false" customHeight="false" outlineLevel="0" collapsed="false">
      <c r="C677" s="651" t="s">
        <v>416</v>
      </c>
      <c r="D677" s="731" t="s">
        <v>1108</v>
      </c>
    </row>
    <row r="678" customFormat="false" ht="13" hidden="false" customHeight="false" outlineLevel="0" collapsed="false">
      <c r="C678" s="651" t="s">
        <v>416</v>
      </c>
      <c r="D678" s="731" t="s">
        <v>1109</v>
      </c>
    </row>
    <row r="679" customFormat="false" ht="13" hidden="false" customHeight="false" outlineLevel="0" collapsed="false">
      <c r="C679" s="651" t="s">
        <v>416</v>
      </c>
      <c r="D679" s="731" t="s">
        <v>1110</v>
      </c>
    </row>
    <row r="680" customFormat="false" ht="13" hidden="false" customHeight="false" outlineLevel="0" collapsed="false">
      <c r="C680" s="651" t="s">
        <v>416</v>
      </c>
      <c r="D680" s="731" t="s">
        <v>1111</v>
      </c>
    </row>
    <row r="681" customFormat="false" ht="13" hidden="false" customHeight="false" outlineLevel="0" collapsed="false">
      <c r="C681" s="651" t="s">
        <v>416</v>
      </c>
      <c r="D681" s="731" t="s">
        <v>1112</v>
      </c>
    </row>
    <row r="682" customFormat="false" ht="13" hidden="false" customHeight="false" outlineLevel="0" collapsed="false">
      <c r="C682" s="651" t="s">
        <v>416</v>
      </c>
      <c r="D682" s="731" t="s">
        <v>1113</v>
      </c>
    </row>
    <row r="683" customFormat="false" ht="13" hidden="false" customHeight="false" outlineLevel="0" collapsed="false">
      <c r="C683" s="651" t="s">
        <v>416</v>
      </c>
      <c r="D683" s="731" t="s">
        <v>1114</v>
      </c>
    </row>
    <row r="684" customFormat="false" ht="13" hidden="false" customHeight="false" outlineLevel="0" collapsed="false">
      <c r="C684" s="651" t="s">
        <v>416</v>
      </c>
      <c r="D684" s="731" t="s">
        <v>1115</v>
      </c>
    </row>
    <row r="685" customFormat="false" ht="13" hidden="false" customHeight="false" outlineLevel="0" collapsed="false">
      <c r="C685" s="651" t="s">
        <v>416</v>
      </c>
      <c r="D685" s="731" t="s">
        <v>1116</v>
      </c>
    </row>
    <row r="686" customFormat="false" ht="13" hidden="false" customHeight="false" outlineLevel="0" collapsed="false">
      <c r="C686" s="651" t="s">
        <v>416</v>
      </c>
      <c r="D686" s="731" t="s">
        <v>1117</v>
      </c>
    </row>
    <row r="687" customFormat="false" ht="13" hidden="false" customHeight="false" outlineLevel="0" collapsed="false">
      <c r="C687" s="651" t="s">
        <v>416</v>
      </c>
      <c r="D687" s="731" t="s">
        <v>1118</v>
      </c>
    </row>
    <row r="688" customFormat="false" ht="13" hidden="false" customHeight="false" outlineLevel="0" collapsed="false">
      <c r="C688" s="651" t="s">
        <v>416</v>
      </c>
      <c r="D688" s="731" t="s">
        <v>1119</v>
      </c>
    </row>
    <row r="689" customFormat="false" ht="13" hidden="false" customHeight="false" outlineLevel="0" collapsed="false">
      <c r="C689" s="651" t="s">
        <v>416</v>
      </c>
      <c r="D689" s="731" t="s">
        <v>1120</v>
      </c>
    </row>
    <row r="690" customFormat="false" ht="13" hidden="false" customHeight="false" outlineLevel="0" collapsed="false">
      <c r="C690" s="651" t="s">
        <v>416</v>
      </c>
      <c r="D690" s="731" t="s">
        <v>1121</v>
      </c>
    </row>
    <row r="691" customFormat="false" ht="13" hidden="false" customHeight="false" outlineLevel="0" collapsed="false">
      <c r="C691" s="651" t="s">
        <v>416</v>
      </c>
      <c r="D691" s="731" t="s">
        <v>1122</v>
      </c>
    </row>
    <row r="692" customFormat="false" ht="13" hidden="false" customHeight="false" outlineLevel="0" collapsed="false">
      <c r="C692" s="651" t="s">
        <v>416</v>
      </c>
      <c r="D692" s="731" t="s">
        <v>1123</v>
      </c>
    </row>
    <row r="693" customFormat="false" ht="13" hidden="false" customHeight="false" outlineLevel="0" collapsed="false">
      <c r="C693" s="651" t="s">
        <v>416</v>
      </c>
      <c r="D693" s="731" t="s">
        <v>1124</v>
      </c>
    </row>
    <row r="694" customFormat="false" ht="13" hidden="false" customHeight="false" outlineLevel="0" collapsed="false">
      <c r="C694" s="651" t="s">
        <v>416</v>
      </c>
      <c r="D694" s="731" t="s">
        <v>1125</v>
      </c>
    </row>
    <row r="695" customFormat="false" ht="13" hidden="false" customHeight="false" outlineLevel="0" collapsed="false">
      <c r="C695" s="651" t="s">
        <v>416</v>
      </c>
      <c r="D695" s="731" t="s">
        <v>1126</v>
      </c>
    </row>
    <row r="696" customFormat="false" ht="13" hidden="false" customHeight="false" outlineLevel="0" collapsed="false">
      <c r="C696" s="651" t="s">
        <v>416</v>
      </c>
      <c r="D696" s="731" t="s">
        <v>1127</v>
      </c>
    </row>
    <row r="697" customFormat="false" ht="13" hidden="false" customHeight="false" outlineLevel="0" collapsed="false">
      <c r="C697" s="651" t="s">
        <v>416</v>
      </c>
      <c r="D697" s="731" t="s">
        <v>1128</v>
      </c>
    </row>
    <row r="698" customFormat="false" ht="13" hidden="false" customHeight="false" outlineLevel="0" collapsed="false">
      <c r="C698" s="651" t="s">
        <v>418</v>
      </c>
      <c r="D698" s="731" t="s">
        <v>1129</v>
      </c>
    </row>
    <row r="699" customFormat="false" ht="13" hidden="false" customHeight="false" outlineLevel="0" collapsed="false">
      <c r="C699" s="651" t="s">
        <v>418</v>
      </c>
      <c r="D699" s="731" t="s">
        <v>1130</v>
      </c>
    </row>
    <row r="700" customFormat="false" ht="13" hidden="false" customHeight="false" outlineLevel="0" collapsed="false">
      <c r="C700" s="651" t="s">
        <v>418</v>
      </c>
      <c r="D700" s="731" t="s">
        <v>1131</v>
      </c>
    </row>
    <row r="701" customFormat="false" ht="13" hidden="false" customHeight="false" outlineLevel="0" collapsed="false">
      <c r="C701" s="651" t="s">
        <v>418</v>
      </c>
      <c r="D701" s="731" t="s">
        <v>1132</v>
      </c>
    </row>
    <row r="702" customFormat="false" ht="13" hidden="false" customHeight="false" outlineLevel="0" collapsed="false">
      <c r="C702" s="651" t="s">
        <v>418</v>
      </c>
      <c r="D702" s="731" t="s">
        <v>1133</v>
      </c>
    </row>
    <row r="703" customFormat="false" ht="13" hidden="false" customHeight="false" outlineLevel="0" collapsed="false">
      <c r="C703" s="651" t="s">
        <v>418</v>
      </c>
      <c r="D703" s="731" t="s">
        <v>1134</v>
      </c>
    </row>
    <row r="704" customFormat="false" ht="13" hidden="false" customHeight="false" outlineLevel="0" collapsed="false">
      <c r="C704" s="651" t="s">
        <v>418</v>
      </c>
      <c r="D704" s="731" t="s">
        <v>1135</v>
      </c>
    </row>
    <row r="705" customFormat="false" ht="13" hidden="false" customHeight="false" outlineLevel="0" collapsed="false">
      <c r="C705" s="651" t="s">
        <v>418</v>
      </c>
      <c r="D705" s="731" t="s">
        <v>1136</v>
      </c>
    </row>
    <row r="706" customFormat="false" ht="13" hidden="false" customHeight="false" outlineLevel="0" collapsed="false">
      <c r="C706" s="651" t="s">
        <v>418</v>
      </c>
      <c r="D706" s="731" t="s">
        <v>1137</v>
      </c>
    </row>
    <row r="707" customFormat="false" ht="13" hidden="false" customHeight="false" outlineLevel="0" collapsed="false">
      <c r="C707" s="651" t="s">
        <v>418</v>
      </c>
      <c r="D707" s="731" t="s">
        <v>1138</v>
      </c>
    </row>
    <row r="708" customFormat="false" ht="13" hidden="false" customHeight="false" outlineLevel="0" collapsed="false">
      <c r="C708" s="651" t="s">
        <v>418</v>
      </c>
      <c r="D708" s="731" t="s">
        <v>1139</v>
      </c>
    </row>
    <row r="709" customFormat="false" ht="13" hidden="false" customHeight="false" outlineLevel="0" collapsed="false">
      <c r="C709" s="651" t="s">
        <v>418</v>
      </c>
      <c r="D709" s="731" t="s">
        <v>1140</v>
      </c>
    </row>
    <row r="710" customFormat="false" ht="13" hidden="false" customHeight="false" outlineLevel="0" collapsed="false">
      <c r="C710" s="651" t="s">
        <v>418</v>
      </c>
      <c r="D710" s="731" t="s">
        <v>1141</v>
      </c>
    </row>
    <row r="711" customFormat="false" ht="13" hidden="false" customHeight="false" outlineLevel="0" collapsed="false">
      <c r="C711" s="651" t="s">
        <v>418</v>
      </c>
      <c r="D711" s="731" t="s">
        <v>1142</v>
      </c>
    </row>
    <row r="712" customFormat="false" ht="13" hidden="false" customHeight="false" outlineLevel="0" collapsed="false">
      <c r="C712" s="651" t="s">
        <v>418</v>
      </c>
      <c r="D712" s="731" t="s">
        <v>1143</v>
      </c>
    </row>
    <row r="713" customFormat="false" ht="13" hidden="false" customHeight="false" outlineLevel="0" collapsed="false">
      <c r="C713" s="651" t="s">
        <v>418</v>
      </c>
      <c r="D713" s="731" t="s">
        <v>1144</v>
      </c>
    </row>
    <row r="714" customFormat="false" ht="13" hidden="false" customHeight="false" outlineLevel="0" collapsed="false">
      <c r="C714" s="651" t="s">
        <v>418</v>
      </c>
      <c r="D714" s="731" t="s">
        <v>1145</v>
      </c>
    </row>
    <row r="715" customFormat="false" ht="13" hidden="false" customHeight="false" outlineLevel="0" collapsed="false">
      <c r="C715" s="651" t="s">
        <v>418</v>
      </c>
      <c r="D715" s="731" t="s">
        <v>1146</v>
      </c>
    </row>
    <row r="716" customFormat="false" ht="13" hidden="false" customHeight="false" outlineLevel="0" collapsed="false">
      <c r="C716" s="651" t="s">
        <v>418</v>
      </c>
      <c r="D716" s="731" t="s">
        <v>1147</v>
      </c>
    </row>
    <row r="717" customFormat="false" ht="13" hidden="false" customHeight="false" outlineLevel="0" collapsed="false">
      <c r="C717" s="651" t="s">
        <v>418</v>
      </c>
      <c r="D717" s="731" t="s">
        <v>1148</v>
      </c>
    </row>
    <row r="718" customFormat="false" ht="13" hidden="false" customHeight="false" outlineLevel="0" collapsed="false">
      <c r="C718" s="651" t="s">
        <v>418</v>
      </c>
      <c r="D718" s="731" t="s">
        <v>1149</v>
      </c>
    </row>
    <row r="719" customFormat="false" ht="13" hidden="false" customHeight="false" outlineLevel="0" collapsed="false">
      <c r="C719" s="651" t="s">
        <v>418</v>
      </c>
      <c r="D719" s="731" t="s">
        <v>1150</v>
      </c>
    </row>
    <row r="720" customFormat="false" ht="13" hidden="false" customHeight="false" outlineLevel="0" collapsed="false">
      <c r="C720" s="651" t="s">
        <v>418</v>
      </c>
      <c r="D720" s="731" t="s">
        <v>1151</v>
      </c>
    </row>
    <row r="721" customFormat="false" ht="13" hidden="false" customHeight="false" outlineLevel="0" collapsed="false">
      <c r="C721" s="651" t="s">
        <v>418</v>
      </c>
      <c r="D721" s="731" t="s">
        <v>1152</v>
      </c>
    </row>
    <row r="722" customFormat="false" ht="13" hidden="false" customHeight="false" outlineLevel="0" collapsed="false">
      <c r="C722" s="651" t="s">
        <v>418</v>
      </c>
      <c r="D722" s="731" t="s">
        <v>1153</v>
      </c>
    </row>
    <row r="723" customFormat="false" ht="13" hidden="false" customHeight="false" outlineLevel="0" collapsed="false">
      <c r="C723" s="651" t="s">
        <v>418</v>
      </c>
      <c r="D723" s="731" t="s">
        <v>1154</v>
      </c>
    </row>
    <row r="724" customFormat="false" ht="13" hidden="false" customHeight="false" outlineLevel="0" collapsed="false">
      <c r="C724" s="651" t="s">
        <v>418</v>
      </c>
      <c r="D724" s="731" t="s">
        <v>1155</v>
      </c>
    </row>
    <row r="725" customFormat="false" ht="13" hidden="false" customHeight="false" outlineLevel="0" collapsed="false">
      <c r="C725" s="651" t="s">
        <v>418</v>
      </c>
      <c r="D725" s="731" t="s">
        <v>1156</v>
      </c>
    </row>
    <row r="726" customFormat="false" ht="13" hidden="false" customHeight="false" outlineLevel="0" collapsed="false">
      <c r="C726" s="651" t="s">
        <v>418</v>
      </c>
      <c r="D726" s="731" t="s">
        <v>1157</v>
      </c>
    </row>
    <row r="727" customFormat="false" ht="13" hidden="false" customHeight="false" outlineLevel="0" collapsed="false">
      <c r="C727" s="651" t="s">
        <v>418</v>
      </c>
      <c r="D727" s="731" t="s">
        <v>1158</v>
      </c>
    </row>
    <row r="728" customFormat="false" ht="13" hidden="false" customHeight="false" outlineLevel="0" collapsed="false">
      <c r="C728" s="651" t="s">
        <v>418</v>
      </c>
      <c r="D728" s="731" t="s">
        <v>1159</v>
      </c>
    </row>
    <row r="729" customFormat="false" ht="13" hidden="false" customHeight="false" outlineLevel="0" collapsed="false">
      <c r="C729" s="651" t="s">
        <v>418</v>
      </c>
      <c r="D729" s="731" t="s">
        <v>1160</v>
      </c>
    </row>
    <row r="730" customFormat="false" ht="13" hidden="false" customHeight="false" outlineLevel="0" collapsed="false">
      <c r="C730" s="651" t="s">
        <v>418</v>
      </c>
      <c r="D730" s="731" t="s">
        <v>1161</v>
      </c>
    </row>
    <row r="731" customFormat="false" ht="13" hidden="false" customHeight="false" outlineLevel="0" collapsed="false">
      <c r="C731" s="651" t="s">
        <v>420</v>
      </c>
      <c r="D731" s="731" t="s">
        <v>1162</v>
      </c>
    </row>
    <row r="732" customFormat="false" ht="13" hidden="false" customHeight="false" outlineLevel="0" collapsed="false">
      <c r="C732" s="651" t="s">
        <v>420</v>
      </c>
      <c r="D732" s="731" t="s">
        <v>1163</v>
      </c>
    </row>
    <row r="733" customFormat="false" ht="13" hidden="false" customHeight="false" outlineLevel="0" collapsed="false">
      <c r="C733" s="651" t="s">
        <v>420</v>
      </c>
      <c r="D733" s="731" t="s">
        <v>1164</v>
      </c>
    </row>
    <row r="734" customFormat="false" ht="13" hidden="false" customHeight="false" outlineLevel="0" collapsed="false">
      <c r="C734" s="651" t="s">
        <v>420</v>
      </c>
      <c r="D734" s="731" t="s">
        <v>1165</v>
      </c>
    </row>
    <row r="735" customFormat="false" ht="13" hidden="false" customHeight="false" outlineLevel="0" collapsed="false">
      <c r="C735" s="651" t="s">
        <v>420</v>
      </c>
      <c r="D735" s="731" t="s">
        <v>1166</v>
      </c>
    </row>
    <row r="736" customFormat="false" ht="13" hidden="false" customHeight="false" outlineLevel="0" collapsed="false">
      <c r="C736" s="651" t="s">
        <v>420</v>
      </c>
      <c r="D736" s="731" t="s">
        <v>1167</v>
      </c>
    </row>
    <row r="737" customFormat="false" ht="13" hidden="false" customHeight="false" outlineLevel="0" collapsed="false">
      <c r="C737" s="651" t="s">
        <v>420</v>
      </c>
      <c r="D737" s="731" t="s">
        <v>1168</v>
      </c>
    </row>
    <row r="738" customFormat="false" ht="13" hidden="false" customHeight="false" outlineLevel="0" collapsed="false">
      <c r="C738" s="651" t="s">
        <v>420</v>
      </c>
      <c r="D738" s="731" t="s">
        <v>1169</v>
      </c>
    </row>
    <row r="739" customFormat="false" ht="13" hidden="false" customHeight="false" outlineLevel="0" collapsed="false">
      <c r="C739" s="651" t="s">
        <v>420</v>
      </c>
      <c r="D739" s="731" t="s">
        <v>1170</v>
      </c>
    </row>
    <row r="740" customFormat="false" ht="13" hidden="false" customHeight="false" outlineLevel="0" collapsed="false">
      <c r="C740" s="651" t="s">
        <v>420</v>
      </c>
      <c r="D740" s="731" t="s">
        <v>1171</v>
      </c>
    </row>
    <row r="741" customFormat="false" ht="13" hidden="false" customHeight="false" outlineLevel="0" collapsed="false">
      <c r="C741" s="651" t="s">
        <v>420</v>
      </c>
      <c r="D741" s="731" t="s">
        <v>1172</v>
      </c>
    </row>
    <row r="742" customFormat="false" ht="13" hidden="false" customHeight="false" outlineLevel="0" collapsed="false">
      <c r="C742" s="651" t="s">
        <v>420</v>
      </c>
      <c r="D742" s="731" t="s">
        <v>1173</v>
      </c>
    </row>
    <row r="743" customFormat="false" ht="13" hidden="false" customHeight="false" outlineLevel="0" collapsed="false">
      <c r="C743" s="651" t="s">
        <v>420</v>
      </c>
      <c r="D743" s="731" t="s">
        <v>1174</v>
      </c>
    </row>
    <row r="744" customFormat="false" ht="13" hidden="false" customHeight="false" outlineLevel="0" collapsed="false">
      <c r="C744" s="651" t="s">
        <v>420</v>
      </c>
      <c r="D744" s="731" t="s">
        <v>1175</v>
      </c>
    </row>
    <row r="745" customFormat="false" ht="13" hidden="false" customHeight="false" outlineLevel="0" collapsed="false">
      <c r="C745" s="651" t="s">
        <v>420</v>
      </c>
      <c r="D745" s="731" t="s">
        <v>1176</v>
      </c>
    </row>
    <row r="746" customFormat="false" ht="13" hidden="false" customHeight="false" outlineLevel="0" collapsed="false">
      <c r="C746" s="651" t="s">
        <v>420</v>
      </c>
      <c r="D746" s="731" t="s">
        <v>1177</v>
      </c>
    </row>
    <row r="747" customFormat="false" ht="13" hidden="false" customHeight="false" outlineLevel="0" collapsed="false">
      <c r="C747" s="651" t="s">
        <v>420</v>
      </c>
      <c r="D747" s="731" t="s">
        <v>1178</v>
      </c>
    </row>
    <row r="748" customFormat="false" ht="13" hidden="false" customHeight="false" outlineLevel="0" collapsed="false">
      <c r="C748" s="651" t="s">
        <v>420</v>
      </c>
      <c r="D748" s="731" t="s">
        <v>1179</v>
      </c>
    </row>
    <row r="749" customFormat="false" ht="13" hidden="false" customHeight="false" outlineLevel="0" collapsed="false">
      <c r="C749" s="651" t="s">
        <v>420</v>
      </c>
      <c r="D749" s="731" t="s">
        <v>1180</v>
      </c>
    </row>
    <row r="750" customFormat="false" ht="13" hidden="false" customHeight="false" outlineLevel="0" collapsed="false">
      <c r="C750" s="651" t="s">
        <v>420</v>
      </c>
      <c r="D750" s="731" t="s">
        <v>1181</v>
      </c>
    </row>
    <row r="751" customFormat="false" ht="13" hidden="false" customHeight="false" outlineLevel="0" collapsed="false">
      <c r="C751" s="651" t="s">
        <v>420</v>
      </c>
      <c r="D751" s="731" t="s">
        <v>1182</v>
      </c>
    </row>
    <row r="752" customFormat="false" ht="13" hidden="false" customHeight="false" outlineLevel="0" collapsed="false">
      <c r="C752" s="651" t="s">
        <v>420</v>
      </c>
      <c r="D752" s="731" t="s">
        <v>1183</v>
      </c>
    </row>
    <row r="753" customFormat="false" ht="13" hidden="false" customHeight="false" outlineLevel="0" collapsed="false">
      <c r="C753" s="651" t="s">
        <v>420</v>
      </c>
      <c r="D753" s="731" t="s">
        <v>1184</v>
      </c>
    </row>
    <row r="754" customFormat="false" ht="13" hidden="false" customHeight="false" outlineLevel="0" collapsed="false">
      <c r="C754" s="651" t="s">
        <v>420</v>
      </c>
      <c r="D754" s="731" t="s">
        <v>1185</v>
      </c>
    </row>
    <row r="755" customFormat="false" ht="13" hidden="false" customHeight="false" outlineLevel="0" collapsed="false">
      <c r="C755" s="651" t="s">
        <v>420</v>
      </c>
      <c r="D755" s="731" t="s">
        <v>1186</v>
      </c>
    </row>
    <row r="756" customFormat="false" ht="13" hidden="false" customHeight="false" outlineLevel="0" collapsed="false">
      <c r="C756" s="651" t="s">
        <v>420</v>
      </c>
      <c r="D756" s="731" t="s">
        <v>1187</v>
      </c>
    </row>
    <row r="757" customFormat="false" ht="13" hidden="false" customHeight="false" outlineLevel="0" collapsed="false">
      <c r="C757" s="651" t="s">
        <v>420</v>
      </c>
      <c r="D757" s="731" t="s">
        <v>1188</v>
      </c>
    </row>
    <row r="758" customFormat="false" ht="13" hidden="false" customHeight="false" outlineLevel="0" collapsed="false">
      <c r="C758" s="651" t="s">
        <v>420</v>
      </c>
      <c r="D758" s="731" t="s">
        <v>1189</v>
      </c>
    </row>
    <row r="759" customFormat="false" ht="13" hidden="false" customHeight="false" outlineLevel="0" collapsed="false">
      <c r="C759" s="651" t="s">
        <v>420</v>
      </c>
      <c r="D759" s="731" t="s">
        <v>1190</v>
      </c>
    </row>
    <row r="760" customFormat="false" ht="13" hidden="false" customHeight="false" outlineLevel="0" collapsed="false">
      <c r="C760" s="651" t="s">
        <v>420</v>
      </c>
      <c r="D760" s="731" t="s">
        <v>1191</v>
      </c>
    </row>
    <row r="761" customFormat="false" ht="13" hidden="false" customHeight="false" outlineLevel="0" collapsed="false">
      <c r="C761" s="651" t="s">
        <v>422</v>
      </c>
      <c r="D761" s="731" t="s">
        <v>1192</v>
      </c>
    </row>
    <row r="762" customFormat="false" ht="13" hidden="false" customHeight="false" outlineLevel="0" collapsed="false">
      <c r="C762" s="651" t="s">
        <v>422</v>
      </c>
      <c r="D762" s="731" t="s">
        <v>1193</v>
      </c>
    </row>
    <row r="763" customFormat="false" ht="13" hidden="false" customHeight="false" outlineLevel="0" collapsed="false">
      <c r="C763" s="651" t="s">
        <v>422</v>
      </c>
      <c r="D763" s="731" t="s">
        <v>1194</v>
      </c>
    </row>
    <row r="764" customFormat="false" ht="13" hidden="false" customHeight="false" outlineLevel="0" collapsed="false">
      <c r="C764" s="651" t="s">
        <v>422</v>
      </c>
      <c r="D764" s="731" t="s">
        <v>1195</v>
      </c>
    </row>
    <row r="765" customFormat="false" ht="13" hidden="false" customHeight="false" outlineLevel="0" collapsed="false">
      <c r="C765" s="651" t="s">
        <v>422</v>
      </c>
      <c r="D765" s="731" t="s">
        <v>1196</v>
      </c>
    </row>
    <row r="766" customFormat="false" ht="13" hidden="false" customHeight="false" outlineLevel="0" collapsed="false">
      <c r="C766" s="651" t="s">
        <v>422</v>
      </c>
      <c r="D766" s="731" t="s">
        <v>1197</v>
      </c>
    </row>
    <row r="767" customFormat="false" ht="13" hidden="false" customHeight="false" outlineLevel="0" collapsed="false">
      <c r="C767" s="651" t="s">
        <v>422</v>
      </c>
      <c r="D767" s="731" t="s">
        <v>1198</v>
      </c>
    </row>
    <row r="768" customFormat="false" ht="13" hidden="false" customHeight="false" outlineLevel="0" collapsed="false">
      <c r="C768" s="651" t="s">
        <v>422</v>
      </c>
      <c r="D768" s="731" t="s">
        <v>1199</v>
      </c>
    </row>
    <row r="769" customFormat="false" ht="13" hidden="false" customHeight="false" outlineLevel="0" collapsed="false">
      <c r="C769" s="651" t="s">
        <v>422</v>
      </c>
      <c r="D769" s="731" t="s">
        <v>1200</v>
      </c>
    </row>
    <row r="770" customFormat="false" ht="13" hidden="false" customHeight="false" outlineLevel="0" collapsed="false">
      <c r="C770" s="651" t="s">
        <v>422</v>
      </c>
      <c r="D770" s="731" t="s">
        <v>1201</v>
      </c>
    </row>
    <row r="771" customFormat="false" ht="13" hidden="false" customHeight="false" outlineLevel="0" collapsed="false">
      <c r="C771" s="651" t="s">
        <v>422</v>
      </c>
      <c r="D771" s="731" t="s">
        <v>1202</v>
      </c>
    </row>
    <row r="772" customFormat="false" ht="13" hidden="false" customHeight="false" outlineLevel="0" collapsed="false">
      <c r="C772" s="651" t="s">
        <v>422</v>
      </c>
      <c r="D772" s="731" t="s">
        <v>1203</v>
      </c>
    </row>
    <row r="773" customFormat="false" ht="13" hidden="false" customHeight="false" outlineLevel="0" collapsed="false">
      <c r="C773" s="651" t="s">
        <v>422</v>
      </c>
      <c r="D773" s="731" t="s">
        <v>1204</v>
      </c>
    </row>
    <row r="774" customFormat="false" ht="13" hidden="false" customHeight="false" outlineLevel="0" collapsed="false">
      <c r="C774" s="651" t="s">
        <v>422</v>
      </c>
      <c r="D774" s="731" t="s">
        <v>1205</v>
      </c>
    </row>
    <row r="775" customFormat="false" ht="13" hidden="false" customHeight="false" outlineLevel="0" collapsed="false">
      <c r="C775" s="651" t="s">
        <v>422</v>
      </c>
      <c r="D775" s="731" t="s">
        <v>773</v>
      </c>
    </row>
    <row r="776" customFormat="false" ht="13" hidden="false" customHeight="false" outlineLevel="0" collapsed="false">
      <c r="C776" s="651" t="s">
        <v>424</v>
      </c>
      <c r="D776" s="731" t="s">
        <v>1206</v>
      </c>
    </row>
    <row r="777" customFormat="false" ht="13" hidden="false" customHeight="false" outlineLevel="0" collapsed="false">
      <c r="C777" s="651" t="s">
        <v>424</v>
      </c>
      <c r="D777" s="731" t="s">
        <v>1207</v>
      </c>
    </row>
    <row r="778" customFormat="false" ht="13" hidden="false" customHeight="false" outlineLevel="0" collapsed="false">
      <c r="C778" s="651" t="s">
        <v>424</v>
      </c>
      <c r="D778" s="731" t="s">
        <v>1208</v>
      </c>
    </row>
    <row r="779" customFormat="false" ht="13" hidden="false" customHeight="false" outlineLevel="0" collapsed="false">
      <c r="C779" s="651" t="s">
        <v>424</v>
      </c>
      <c r="D779" s="731" t="s">
        <v>1209</v>
      </c>
    </row>
    <row r="780" customFormat="false" ht="13" hidden="false" customHeight="false" outlineLevel="0" collapsed="false">
      <c r="C780" s="651" t="s">
        <v>424</v>
      </c>
      <c r="D780" s="731" t="s">
        <v>1210</v>
      </c>
    </row>
    <row r="781" customFormat="false" ht="13" hidden="false" customHeight="false" outlineLevel="0" collapsed="false">
      <c r="C781" s="651" t="s">
        <v>424</v>
      </c>
      <c r="D781" s="731" t="s">
        <v>1211</v>
      </c>
    </row>
    <row r="782" customFormat="false" ht="13" hidden="false" customHeight="false" outlineLevel="0" collapsed="false">
      <c r="C782" s="651" t="s">
        <v>424</v>
      </c>
      <c r="D782" s="731" t="s">
        <v>1212</v>
      </c>
    </row>
    <row r="783" customFormat="false" ht="13" hidden="false" customHeight="false" outlineLevel="0" collapsed="false">
      <c r="C783" s="651" t="s">
        <v>424</v>
      </c>
      <c r="D783" s="731" t="s">
        <v>1213</v>
      </c>
    </row>
    <row r="784" customFormat="false" ht="13" hidden="false" customHeight="false" outlineLevel="0" collapsed="false">
      <c r="C784" s="651" t="s">
        <v>424</v>
      </c>
      <c r="D784" s="731" t="s">
        <v>1214</v>
      </c>
    </row>
    <row r="785" customFormat="false" ht="13" hidden="false" customHeight="false" outlineLevel="0" collapsed="false">
      <c r="C785" s="651" t="s">
        <v>424</v>
      </c>
      <c r="D785" s="731" t="s">
        <v>1215</v>
      </c>
    </row>
    <row r="786" customFormat="false" ht="13" hidden="false" customHeight="false" outlineLevel="0" collapsed="false">
      <c r="C786" s="651" t="s">
        <v>424</v>
      </c>
      <c r="D786" s="731" t="s">
        <v>1216</v>
      </c>
    </row>
    <row r="787" customFormat="false" ht="13" hidden="false" customHeight="false" outlineLevel="0" collapsed="false">
      <c r="C787" s="651" t="s">
        <v>424</v>
      </c>
      <c r="D787" s="731" t="s">
        <v>1217</v>
      </c>
    </row>
    <row r="788" customFormat="false" ht="13" hidden="false" customHeight="false" outlineLevel="0" collapsed="false">
      <c r="C788" s="651" t="s">
        <v>424</v>
      </c>
      <c r="D788" s="731" t="s">
        <v>1218</v>
      </c>
    </row>
    <row r="789" customFormat="false" ht="13" hidden="false" customHeight="false" outlineLevel="0" collapsed="false">
      <c r="C789" s="651" t="s">
        <v>424</v>
      </c>
      <c r="D789" s="731" t="s">
        <v>1219</v>
      </c>
    </row>
    <row r="790" customFormat="false" ht="13" hidden="false" customHeight="false" outlineLevel="0" collapsed="false">
      <c r="C790" s="651" t="s">
        <v>424</v>
      </c>
      <c r="D790" s="731" t="s">
        <v>1220</v>
      </c>
    </row>
    <row r="791" customFormat="false" ht="13" hidden="false" customHeight="false" outlineLevel="0" collapsed="false">
      <c r="C791" s="651" t="s">
        <v>424</v>
      </c>
      <c r="D791" s="731" t="s">
        <v>1221</v>
      </c>
    </row>
    <row r="792" customFormat="false" ht="13" hidden="false" customHeight="false" outlineLevel="0" collapsed="false">
      <c r="C792" s="651" t="s">
        <v>424</v>
      </c>
      <c r="D792" s="731" t="s">
        <v>1222</v>
      </c>
    </row>
    <row r="793" customFormat="false" ht="13" hidden="false" customHeight="false" outlineLevel="0" collapsed="false">
      <c r="C793" s="651" t="s">
        <v>424</v>
      </c>
      <c r="D793" s="731" t="s">
        <v>1223</v>
      </c>
    </row>
    <row r="794" customFormat="false" ht="13" hidden="false" customHeight="false" outlineLevel="0" collapsed="false">
      <c r="C794" s="651" t="s">
        <v>424</v>
      </c>
      <c r="D794" s="731" t="s">
        <v>1224</v>
      </c>
    </row>
    <row r="795" customFormat="false" ht="13" hidden="false" customHeight="false" outlineLevel="0" collapsed="false">
      <c r="C795" s="651" t="s">
        <v>426</v>
      </c>
      <c r="D795" s="731" t="s">
        <v>1225</v>
      </c>
    </row>
    <row r="796" customFormat="false" ht="13" hidden="false" customHeight="false" outlineLevel="0" collapsed="false">
      <c r="C796" s="651" t="s">
        <v>426</v>
      </c>
      <c r="D796" s="731" t="s">
        <v>1226</v>
      </c>
    </row>
    <row r="797" customFormat="false" ht="13" hidden="false" customHeight="false" outlineLevel="0" collapsed="false">
      <c r="C797" s="651" t="s">
        <v>426</v>
      </c>
      <c r="D797" s="731" t="s">
        <v>1227</v>
      </c>
    </row>
    <row r="798" customFormat="false" ht="13" hidden="false" customHeight="false" outlineLevel="0" collapsed="false">
      <c r="C798" s="651" t="s">
        <v>426</v>
      </c>
      <c r="D798" s="731" t="s">
        <v>1228</v>
      </c>
    </row>
    <row r="799" customFormat="false" ht="13" hidden="false" customHeight="false" outlineLevel="0" collapsed="false">
      <c r="C799" s="651" t="s">
        <v>426</v>
      </c>
      <c r="D799" s="731" t="s">
        <v>1229</v>
      </c>
    </row>
    <row r="800" customFormat="false" ht="13" hidden="false" customHeight="false" outlineLevel="0" collapsed="false">
      <c r="C800" s="651" t="s">
        <v>426</v>
      </c>
      <c r="D800" s="731" t="s">
        <v>1230</v>
      </c>
    </row>
    <row r="801" customFormat="false" ht="13" hidden="false" customHeight="false" outlineLevel="0" collapsed="false">
      <c r="C801" s="651" t="s">
        <v>426</v>
      </c>
      <c r="D801" s="731" t="s">
        <v>1231</v>
      </c>
    </row>
    <row r="802" customFormat="false" ht="13" hidden="false" customHeight="false" outlineLevel="0" collapsed="false">
      <c r="C802" s="651" t="s">
        <v>426</v>
      </c>
      <c r="D802" s="731" t="s">
        <v>1232</v>
      </c>
    </row>
    <row r="803" customFormat="false" ht="13" hidden="false" customHeight="false" outlineLevel="0" collapsed="false">
      <c r="C803" s="651" t="s">
        <v>426</v>
      </c>
      <c r="D803" s="731" t="s">
        <v>1233</v>
      </c>
    </row>
    <row r="804" customFormat="false" ht="13" hidden="false" customHeight="false" outlineLevel="0" collapsed="false">
      <c r="C804" s="651" t="s">
        <v>426</v>
      </c>
      <c r="D804" s="731" t="s">
        <v>1234</v>
      </c>
    </row>
    <row r="805" customFormat="false" ht="13" hidden="false" customHeight="false" outlineLevel="0" collapsed="false">
      <c r="C805" s="651" t="s">
        <v>426</v>
      </c>
      <c r="D805" s="731" t="s">
        <v>601</v>
      </c>
    </row>
    <row r="806" customFormat="false" ht="13" hidden="false" customHeight="false" outlineLevel="0" collapsed="false">
      <c r="C806" s="651" t="s">
        <v>426</v>
      </c>
      <c r="D806" s="731" t="s">
        <v>1235</v>
      </c>
    </row>
    <row r="807" customFormat="false" ht="13" hidden="false" customHeight="false" outlineLevel="0" collapsed="false">
      <c r="C807" s="651" t="s">
        <v>426</v>
      </c>
      <c r="D807" s="731" t="s">
        <v>1236</v>
      </c>
    </row>
    <row r="808" customFormat="false" ht="13" hidden="false" customHeight="false" outlineLevel="0" collapsed="false">
      <c r="C808" s="651" t="s">
        <v>426</v>
      </c>
      <c r="D808" s="731" t="s">
        <v>1237</v>
      </c>
    </row>
    <row r="809" customFormat="false" ht="13" hidden="false" customHeight="false" outlineLevel="0" collapsed="false">
      <c r="C809" s="651" t="s">
        <v>426</v>
      </c>
      <c r="D809" s="731" t="s">
        <v>1238</v>
      </c>
    </row>
    <row r="810" customFormat="false" ht="13" hidden="false" customHeight="false" outlineLevel="0" collapsed="false">
      <c r="C810" s="651" t="s">
        <v>426</v>
      </c>
      <c r="D810" s="731" t="s">
        <v>1239</v>
      </c>
    </row>
    <row r="811" customFormat="false" ht="13" hidden="false" customHeight="false" outlineLevel="0" collapsed="false">
      <c r="C811" s="651" t="s">
        <v>426</v>
      </c>
      <c r="D811" s="731" t="s">
        <v>1240</v>
      </c>
    </row>
    <row r="812" customFormat="false" ht="13" hidden="false" customHeight="false" outlineLevel="0" collapsed="false">
      <c r="C812" s="651" t="s">
        <v>428</v>
      </c>
      <c r="D812" s="731" t="s">
        <v>1241</v>
      </c>
    </row>
    <row r="813" customFormat="false" ht="13" hidden="false" customHeight="false" outlineLevel="0" collapsed="false">
      <c r="C813" s="651" t="s">
        <v>428</v>
      </c>
      <c r="D813" s="731" t="s">
        <v>1242</v>
      </c>
    </row>
    <row r="814" customFormat="false" ht="13" hidden="false" customHeight="false" outlineLevel="0" collapsed="false">
      <c r="C814" s="651" t="s">
        <v>428</v>
      </c>
      <c r="D814" s="731" t="s">
        <v>1243</v>
      </c>
    </row>
    <row r="815" customFormat="false" ht="13" hidden="false" customHeight="false" outlineLevel="0" collapsed="false">
      <c r="C815" s="651" t="s">
        <v>428</v>
      </c>
      <c r="D815" s="731" t="s">
        <v>1244</v>
      </c>
    </row>
    <row r="816" customFormat="false" ht="13" hidden="false" customHeight="false" outlineLevel="0" collapsed="false">
      <c r="C816" s="651" t="s">
        <v>428</v>
      </c>
      <c r="D816" s="731" t="s">
        <v>1245</v>
      </c>
    </row>
    <row r="817" customFormat="false" ht="13" hidden="false" customHeight="false" outlineLevel="0" collapsed="false">
      <c r="C817" s="651" t="s">
        <v>428</v>
      </c>
      <c r="D817" s="731" t="s">
        <v>1246</v>
      </c>
    </row>
    <row r="818" customFormat="false" ht="13" hidden="false" customHeight="false" outlineLevel="0" collapsed="false">
      <c r="C818" s="651" t="s">
        <v>428</v>
      </c>
      <c r="D818" s="731" t="s">
        <v>1247</v>
      </c>
    </row>
    <row r="819" customFormat="false" ht="13" hidden="false" customHeight="false" outlineLevel="0" collapsed="false">
      <c r="C819" s="651" t="s">
        <v>428</v>
      </c>
      <c r="D819" s="731" t="s">
        <v>1248</v>
      </c>
    </row>
    <row r="820" customFormat="false" ht="13" hidden="false" customHeight="false" outlineLevel="0" collapsed="false">
      <c r="C820" s="651" t="s">
        <v>428</v>
      </c>
      <c r="D820" s="731" t="s">
        <v>1249</v>
      </c>
    </row>
    <row r="821" customFormat="false" ht="13" hidden="false" customHeight="false" outlineLevel="0" collapsed="false">
      <c r="C821" s="651" t="s">
        <v>428</v>
      </c>
      <c r="D821" s="731" t="s">
        <v>1250</v>
      </c>
    </row>
    <row r="822" customFormat="false" ht="13" hidden="false" customHeight="false" outlineLevel="0" collapsed="false">
      <c r="C822" s="651" t="s">
        <v>428</v>
      </c>
      <c r="D822" s="731" t="s">
        <v>1251</v>
      </c>
    </row>
    <row r="823" customFormat="false" ht="13" hidden="false" customHeight="false" outlineLevel="0" collapsed="false">
      <c r="C823" s="651" t="s">
        <v>428</v>
      </c>
      <c r="D823" s="731" t="s">
        <v>1252</v>
      </c>
    </row>
    <row r="824" customFormat="false" ht="13" hidden="false" customHeight="false" outlineLevel="0" collapsed="false">
      <c r="C824" s="651" t="s">
        <v>428</v>
      </c>
      <c r="D824" s="731" t="s">
        <v>1253</v>
      </c>
    </row>
    <row r="825" customFormat="false" ht="13" hidden="false" customHeight="false" outlineLevel="0" collapsed="false">
      <c r="C825" s="651" t="s">
        <v>428</v>
      </c>
      <c r="D825" s="731" t="s">
        <v>1254</v>
      </c>
    </row>
    <row r="826" customFormat="false" ht="13" hidden="false" customHeight="false" outlineLevel="0" collapsed="false">
      <c r="C826" s="651" t="s">
        <v>428</v>
      </c>
      <c r="D826" s="731" t="s">
        <v>1255</v>
      </c>
    </row>
    <row r="827" customFormat="false" ht="13" hidden="false" customHeight="false" outlineLevel="0" collapsed="false">
      <c r="C827" s="651" t="s">
        <v>428</v>
      </c>
      <c r="D827" s="731" t="s">
        <v>1256</v>
      </c>
    </row>
    <row r="828" customFormat="false" ht="13" hidden="false" customHeight="false" outlineLevel="0" collapsed="false">
      <c r="C828" s="651" t="s">
        <v>428</v>
      </c>
      <c r="D828" s="731" t="s">
        <v>660</v>
      </c>
    </row>
    <row r="829" customFormat="false" ht="13" hidden="false" customHeight="false" outlineLevel="0" collapsed="false">
      <c r="C829" s="651" t="s">
        <v>428</v>
      </c>
      <c r="D829" s="731" t="s">
        <v>1257</v>
      </c>
    </row>
    <row r="830" customFormat="false" ht="13" hidden="false" customHeight="false" outlineLevel="0" collapsed="false">
      <c r="C830" s="651" t="s">
        <v>428</v>
      </c>
      <c r="D830" s="731" t="s">
        <v>1258</v>
      </c>
    </row>
    <row r="831" customFormat="false" ht="13" hidden="false" customHeight="false" outlineLevel="0" collapsed="false">
      <c r="C831" s="651" t="s">
        <v>428</v>
      </c>
      <c r="D831" s="731" t="s">
        <v>1259</v>
      </c>
    </row>
    <row r="832" customFormat="false" ht="13" hidden="false" customHeight="false" outlineLevel="0" collapsed="false">
      <c r="C832" s="651" t="s">
        <v>428</v>
      </c>
      <c r="D832" s="731" t="s">
        <v>1260</v>
      </c>
    </row>
    <row r="833" customFormat="false" ht="13" hidden="false" customHeight="false" outlineLevel="0" collapsed="false">
      <c r="C833" s="651" t="s">
        <v>428</v>
      </c>
      <c r="D833" s="731" t="s">
        <v>1261</v>
      </c>
    </row>
    <row r="834" customFormat="false" ht="13" hidden="false" customHeight="false" outlineLevel="0" collapsed="false">
      <c r="C834" s="651" t="s">
        <v>428</v>
      </c>
      <c r="D834" s="731" t="s">
        <v>1262</v>
      </c>
    </row>
    <row r="835" customFormat="false" ht="13" hidden="false" customHeight="false" outlineLevel="0" collapsed="false">
      <c r="C835" s="651" t="s">
        <v>428</v>
      </c>
      <c r="D835" s="731" t="s">
        <v>1263</v>
      </c>
    </row>
    <row r="836" customFormat="false" ht="13" hidden="false" customHeight="false" outlineLevel="0" collapsed="false">
      <c r="C836" s="651" t="s">
        <v>428</v>
      </c>
      <c r="D836" s="731" t="s">
        <v>1264</v>
      </c>
    </row>
    <row r="837" customFormat="false" ht="13" hidden="false" customHeight="false" outlineLevel="0" collapsed="false">
      <c r="C837" s="651" t="s">
        <v>428</v>
      </c>
      <c r="D837" s="731" t="s">
        <v>1265</v>
      </c>
    </row>
    <row r="838" customFormat="false" ht="13" hidden="false" customHeight="false" outlineLevel="0" collapsed="false">
      <c r="C838" s="651" t="s">
        <v>428</v>
      </c>
      <c r="D838" s="731" t="s">
        <v>1266</v>
      </c>
    </row>
    <row r="839" customFormat="false" ht="13" hidden="false" customHeight="false" outlineLevel="0" collapsed="false">
      <c r="C839" s="651" t="s">
        <v>430</v>
      </c>
      <c r="D839" s="731" t="s">
        <v>1267</v>
      </c>
    </row>
    <row r="840" customFormat="false" ht="13" hidden="false" customHeight="false" outlineLevel="0" collapsed="false">
      <c r="C840" s="651" t="s">
        <v>430</v>
      </c>
      <c r="D840" s="731" t="s">
        <v>1268</v>
      </c>
    </row>
    <row r="841" customFormat="false" ht="13" hidden="false" customHeight="false" outlineLevel="0" collapsed="false">
      <c r="C841" s="651" t="s">
        <v>430</v>
      </c>
      <c r="D841" s="731" t="s">
        <v>1269</v>
      </c>
    </row>
    <row r="842" customFormat="false" ht="13" hidden="false" customHeight="false" outlineLevel="0" collapsed="false">
      <c r="C842" s="651" t="s">
        <v>430</v>
      </c>
      <c r="D842" s="731" t="s">
        <v>1270</v>
      </c>
    </row>
    <row r="843" customFormat="false" ht="13" hidden="false" customHeight="false" outlineLevel="0" collapsed="false">
      <c r="C843" s="651" t="s">
        <v>430</v>
      </c>
      <c r="D843" s="731" t="s">
        <v>1271</v>
      </c>
    </row>
    <row r="844" customFormat="false" ht="13" hidden="false" customHeight="false" outlineLevel="0" collapsed="false">
      <c r="C844" s="651" t="s">
        <v>430</v>
      </c>
      <c r="D844" s="731" t="s">
        <v>1272</v>
      </c>
    </row>
    <row r="845" customFormat="false" ht="13" hidden="false" customHeight="false" outlineLevel="0" collapsed="false">
      <c r="C845" s="651" t="s">
        <v>430</v>
      </c>
      <c r="D845" s="731" t="s">
        <v>1273</v>
      </c>
    </row>
    <row r="846" customFormat="false" ht="13" hidden="false" customHeight="false" outlineLevel="0" collapsed="false">
      <c r="C846" s="651" t="s">
        <v>430</v>
      </c>
      <c r="D846" s="731" t="s">
        <v>1274</v>
      </c>
    </row>
    <row r="847" customFormat="false" ht="13" hidden="false" customHeight="false" outlineLevel="0" collapsed="false">
      <c r="C847" s="651" t="s">
        <v>430</v>
      </c>
      <c r="D847" s="731" t="s">
        <v>1275</v>
      </c>
    </row>
    <row r="848" customFormat="false" ht="13" hidden="false" customHeight="false" outlineLevel="0" collapsed="false">
      <c r="C848" s="651" t="s">
        <v>430</v>
      </c>
      <c r="D848" s="731" t="s">
        <v>1276</v>
      </c>
    </row>
    <row r="849" customFormat="false" ht="13" hidden="false" customHeight="false" outlineLevel="0" collapsed="false">
      <c r="C849" s="651" t="s">
        <v>430</v>
      </c>
      <c r="D849" s="731" t="s">
        <v>1277</v>
      </c>
    </row>
    <row r="850" customFormat="false" ht="13" hidden="false" customHeight="false" outlineLevel="0" collapsed="false">
      <c r="C850" s="651" t="s">
        <v>430</v>
      </c>
      <c r="D850" s="731" t="s">
        <v>1278</v>
      </c>
    </row>
    <row r="851" customFormat="false" ht="13" hidden="false" customHeight="false" outlineLevel="0" collapsed="false">
      <c r="C851" s="651" t="s">
        <v>430</v>
      </c>
      <c r="D851" s="731" t="s">
        <v>1279</v>
      </c>
    </row>
    <row r="852" customFormat="false" ht="13" hidden="false" customHeight="false" outlineLevel="0" collapsed="false">
      <c r="C852" s="651" t="s">
        <v>430</v>
      </c>
      <c r="D852" s="731" t="s">
        <v>1280</v>
      </c>
    </row>
    <row r="853" customFormat="false" ht="13" hidden="false" customHeight="false" outlineLevel="0" collapsed="false">
      <c r="C853" s="651" t="s">
        <v>430</v>
      </c>
      <c r="D853" s="731" t="s">
        <v>1281</v>
      </c>
    </row>
    <row r="854" customFormat="false" ht="13" hidden="false" customHeight="false" outlineLevel="0" collapsed="false">
      <c r="C854" s="651" t="s">
        <v>430</v>
      </c>
      <c r="D854" s="731" t="s">
        <v>1282</v>
      </c>
    </row>
    <row r="855" customFormat="false" ht="13" hidden="false" customHeight="false" outlineLevel="0" collapsed="false">
      <c r="C855" s="651" t="s">
        <v>430</v>
      </c>
      <c r="D855" s="731" t="s">
        <v>1283</v>
      </c>
    </row>
    <row r="856" customFormat="false" ht="13" hidden="false" customHeight="false" outlineLevel="0" collapsed="false">
      <c r="C856" s="651" t="s">
        <v>430</v>
      </c>
      <c r="D856" s="731" t="s">
        <v>1284</v>
      </c>
    </row>
    <row r="857" customFormat="false" ht="13" hidden="false" customHeight="false" outlineLevel="0" collapsed="false">
      <c r="C857" s="651" t="s">
        <v>430</v>
      </c>
      <c r="D857" s="731" t="s">
        <v>1285</v>
      </c>
    </row>
    <row r="858" customFormat="false" ht="13" hidden="false" customHeight="false" outlineLevel="0" collapsed="false">
      <c r="C858" s="651" t="s">
        <v>430</v>
      </c>
      <c r="D858" s="731" t="s">
        <v>1286</v>
      </c>
    </row>
    <row r="859" customFormat="false" ht="13" hidden="false" customHeight="false" outlineLevel="0" collapsed="false">
      <c r="C859" s="651" t="s">
        <v>430</v>
      </c>
      <c r="D859" s="731" t="s">
        <v>1287</v>
      </c>
    </row>
    <row r="860" customFormat="false" ht="13" hidden="false" customHeight="false" outlineLevel="0" collapsed="false">
      <c r="C860" s="651" t="s">
        <v>430</v>
      </c>
      <c r="D860" s="731" t="s">
        <v>934</v>
      </c>
    </row>
    <row r="861" customFormat="false" ht="13" hidden="false" customHeight="false" outlineLevel="0" collapsed="false">
      <c r="C861" s="651" t="s">
        <v>430</v>
      </c>
      <c r="D861" s="731" t="s">
        <v>1288</v>
      </c>
    </row>
    <row r="862" customFormat="false" ht="13" hidden="false" customHeight="false" outlineLevel="0" collapsed="false">
      <c r="C862" s="651" t="s">
        <v>430</v>
      </c>
      <c r="D862" s="731" t="s">
        <v>1289</v>
      </c>
    </row>
    <row r="863" customFormat="false" ht="13" hidden="false" customHeight="false" outlineLevel="0" collapsed="false">
      <c r="C863" s="651" t="s">
        <v>430</v>
      </c>
      <c r="D863" s="731" t="s">
        <v>1290</v>
      </c>
    </row>
    <row r="864" customFormat="false" ht="13" hidden="false" customHeight="false" outlineLevel="0" collapsed="false">
      <c r="C864" s="651" t="s">
        <v>430</v>
      </c>
      <c r="D864" s="731" t="s">
        <v>1291</v>
      </c>
    </row>
    <row r="865" customFormat="false" ht="13" hidden="false" customHeight="false" outlineLevel="0" collapsed="false">
      <c r="C865" s="651" t="s">
        <v>430</v>
      </c>
      <c r="D865" s="731" t="s">
        <v>1292</v>
      </c>
    </row>
    <row r="866" customFormat="false" ht="13" hidden="false" customHeight="false" outlineLevel="0" collapsed="false">
      <c r="C866" s="651" t="s">
        <v>430</v>
      </c>
      <c r="D866" s="731" t="s">
        <v>1293</v>
      </c>
    </row>
    <row r="867" customFormat="false" ht="13" hidden="false" customHeight="false" outlineLevel="0" collapsed="false">
      <c r="C867" s="651" t="s">
        <v>430</v>
      </c>
      <c r="D867" s="731" t="s">
        <v>1294</v>
      </c>
    </row>
    <row r="868" customFormat="false" ht="13" hidden="false" customHeight="false" outlineLevel="0" collapsed="false">
      <c r="C868" s="651" t="s">
        <v>430</v>
      </c>
      <c r="D868" s="731" t="s">
        <v>1295</v>
      </c>
    </row>
    <row r="869" customFormat="false" ht="13" hidden="false" customHeight="false" outlineLevel="0" collapsed="false">
      <c r="C869" s="651" t="s">
        <v>430</v>
      </c>
      <c r="D869" s="731" t="s">
        <v>1296</v>
      </c>
    </row>
    <row r="870" customFormat="false" ht="13" hidden="false" customHeight="false" outlineLevel="0" collapsed="false">
      <c r="C870" s="651" t="s">
        <v>430</v>
      </c>
      <c r="D870" s="731" t="s">
        <v>1297</v>
      </c>
    </row>
    <row r="871" customFormat="false" ht="13" hidden="false" customHeight="false" outlineLevel="0" collapsed="false">
      <c r="C871" s="651" t="s">
        <v>430</v>
      </c>
      <c r="D871" s="731" t="s">
        <v>1298</v>
      </c>
    </row>
    <row r="872" customFormat="false" ht="13" hidden="false" customHeight="false" outlineLevel="0" collapsed="false">
      <c r="C872" s="651" t="s">
        <v>430</v>
      </c>
      <c r="D872" s="731" t="s">
        <v>1299</v>
      </c>
    </row>
    <row r="873" customFormat="false" ht="13" hidden="false" customHeight="false" outlineLevel="0" collapsed="false">
      <c r="C873" s="651" t="s">
        <v>430</v>
      </c>
      <c r="D873" s="731" t="s">
        <v>1300</v>
      </c>
    </row>
    <row r="874" customFormat="false" ht="13" hidden="false" customHeight="false" outlineLevel="0" collapsed="false">
      <c r="C874" s="651" t="s">
        <v>430</v>
      </c>
      <c r="D874" s="731" t="s">
        <v>1301</v>
      </c>
    </row>
    <row r="875" customFormat="false" ht="13" hidden="false" customHeight="false" outlineLevel="0" collapsed="false">
      <c r="C875" s="651" t="s">
        <v>430</v>
      </c>
      <c r="D875" s="731" t="s">
        <v>1302</v>
      </c>
    </row>
    <row r="876" customFormat="false" ht="13" hidden="false" customHeight="false" outlineLevel="0" collapsed="false">
      <c r="C876" s="651" t="s">
        <v>430</v>
      </c>
      <c r="D876" s="731" t="s">
        <v>1303</v>
      </c>
    </row>
    <row r="877" customFormat="false" ht="13" hidden="false" customHeight="false" outlineLevel="0" collapsed="false">
      <c r="C877" s="651" t="s">
        <v>430</v>
      </c>
      <c r="D877" s="731" t="s">
        <v>1304</v>
      </c>
    </row>
    <row r="878" customFormat="false" ht="13" hidden="false" customHeight="false" outlineLevel="0" collapsed="false">
      <c r="C878" s="651" t="s">
        <v>430</v>
      </c>
      <c r="D878" s="731" t="s">
        <v>1305</v>
      </c>
    </row>
    <row r="879" customFormat="false" ht="13" hidden="false" customHeight="false" outlineLevel="0" collapsed="false">
      <c r="C879" s="651" t="s">
        <v>430</v>
      </c>
      <c r="D879" s="731" t="s">
        <v>1306</v>
      </c>
    </row>
    <row r="880" customFormat="false" ht="13" hidden="false" customHeight="false" outlineLevel="0" collapsed="false">
      <c r="C880" s="651" t="s">
        <v>430</v>
      </c>
      <c r="D880" s="731" t="s">
        <v>1307</v>
      </c>
    </row>
    <row r="881" customFormat="false" ht="13" hidden="false" customHeight="false" outlineLevel="0" collapsed="false">
      <c r="C881" s="651" t="s">
        <v>430</v>
      </c>
      <c r="D881" s="731" t="s">
        <v>1308</v>
      </c>
    </row>
    <row r="882" customFormat="false" ht="13" hidden="false" customHeight="false" outlineLevel="0" collapsed="false">
      <c r="C882" s="651" t="s">
        <v>430</v>
      </c>
      <c r="D882" s="731" t="s">
        <v>1309</v>
      </c>
    </row>
    <row r="883" customFormat="false" ht="13" hidden="false" customHeight="false" outlineLevel="0" collapsed="false">
      <c r="C883" s="651" t="s">
        <v>430</v>
      </c>
      <c r="D883" s="731" t="s">
        <v>1310</v>
      </c>
    </row>
    <row r="884" customFormat="false" ht="13" hidden="false" customHeight="false" outlineLevel="0" collapsed="false">
      <c r="C884" s="651" t="s">
        <v>430</v>
      </c>
      <c r="D884" s="731" t="s">
        <v>1311</v>
      </c>
    </row>
    <row r="885" customFormat="false" ht="13" hidden="false" customHeight="false" outlineLevel="0" collapsed="false">
      <c r="C885" s="651" t="s">
        <v>430</v>
      </c>
      <c r="D885" s="731" t="s">
        <v>1312</v>
      </c>
    </row>
    <row r="886" customFormat="false" ht="13" hidden="false" customHeight="false" outlineLevel="0" collapsed="false">
      <c r="C886" s="651" t="s">
        <v>430</v>
      </c>
      <c r="D886" s="731" t="s">
        <v>1313</v>
      </c>
    </row>
    <row r="887" customFormat="false" ht="13" hidden="false" customHeight="false" outlineLevel="0" collapsed="false">
      <c r="C887" s="651" t="s">
        <v>430</v>
      </c>
      <c r="D887" s="731" t="s">
        <v>1314</v>
      </c>
    </row>
    <row r="888" customFormat="false" ht="13" hidden="false" customHeight="false" outlineLevel="0" collapsed="false">
      <c r="C888" s="651" t="s">
        <v>430</v>
      </c>
      <c r="D888" s="731" t="s">
        <v>1315</v>
      </c>
    </row>
    <row r="889" customFormat="false" ht="13" hidden="false" customHeight="false" outlineLevel="0" collapsed="false">
      <c r="C889" s="651" t="s">
        <v>430</v>
      </c>
      <c r="D889" s="731" t="s">
        <v>1316</v>
      </c>
    </row>
    <row r="890" customFormat="false" ht="13" hidden="false" customHeight="false" outlineLevel="0" collapsed="false">
      <c r="C890" s="651" t="s">
        <v>430</v>
      </c>
      <c r="D890" s="731" t="s">
        <v>1317</v>
      </c>
    </row>
    <row r="891" customFormat="false" ht="13" hidden="false" customHeight="false" outlineLevel="0" collapsed="false">
      <c r="C891" s="651" t="s">
        <v>430</v>
      </c>
      <c r="D891" s="731" t="s">
        <v>1318</v>
      </c>
    </row>
    <row r="892" customFormat="false" ht="13" hidden="false" customHeight="false" outlineLevel="0" collapsed="false">
      <c r="C892" s="651" t="s">
        <v>430</v>
      </c>
      <c r="D892" s="731" t="s">
        <v>1319</v>
      </c>
    </row>
    <row r="893" customFormat="false" ht="13" hidden="false" customHeight="false" outlineLevel="0" collapsed="false">
      <c r="C893" s="651" t="s">
        <v>430</v>
      </c>
      <c r="D893" s="731" t="s">
        <v>1320</v>
      </c>
    </row>
    <row r="894" customFormat="false" ht="13" hidden="false" customHeight="false" outlineLevel="0" collapsed="false">
      <c r="C894" s="651" t="s">
        <v>430</v>
      </c>
      <c r="D894" s="731" t="s">
        <v>1321</v>
      </c>
    </row>
    <row r="895" customFormat="false" ht="13" hidden="false" customHeight="false" outlineLevel="0" collapsed="false">
      <c r="C895" s="651" t="s">
        <v>430</v>
      </c>
      <c r="D895" s="731" t="s">
        <v>1322</v>
      </c>
    </row>
    <row r="896" customFormat="false" ht="13" hidden="false" customHeight="false" outlineLevel="0" collapsed="false">
      <c r="C896" s="651" t="s">
        <v>430</v>
      </c>
      <c r="D896" s="731" t="s">
        <v>1323</v>
      </c>
    </row>
    <row r="897" customFormat="false" ht="13" hidden="false" customHeight="false" outlineLevel="0" collapsed="false">
      <c r="C897" s="651" t="s">
        <v>430</v>
      </c>
      <c r="D897" s="731" t="s">
        <v>1324</v>
      </c>
    </row>
    <row r="898" customFormat="false" ht="13" hidden="false" customHeight="false" outlineLevel="0" collapsed="false">
      <c r="C898" s="651" t="s">
        <v>430</v>
      </c>
      <c r="D898" s="731" t="s">
        <v>1325</v>
      </c>
    </row>
    <row r="899" customFormat="false" ht="13" hidden="false" customHeight="false" outlineLevel="0" collapsed="false">
      <c r="C899" s="651" t="s">
        <v>430</v>
      </c>
      <c r="D899" s="731" t="s">
        <v>1326</v>
      </c>
    </row>
    <row r="900" customFormat="false" ht="13" hidden="false" customHeight="false" outlineLevel="0" collapsed="false">
      <c r="C900" s="651" t="s">
        <v>430</v>
      </c>
      <c r="D900" s="731" t="s">
        <v>1327</v>
      </c>
    </row>
    <row r="901" customFormat="false" ht="13" hidden="false" customHeight="false" outlineLevel="0" collapsed="false">
      <c r="C901" s="651" t="s">
        <v>430</v>
      </c>
      <c r="D901" s="731" t="s">
        <v>1328</v>
      </c>
    </row>
    <row r="902" customFormat="false" ht="13" hidden="false" customHeight="false" outlineLevel="0" collapsed="false">
      <c r="C902" s="651" t="s">
        <v>430</v>
      </c>
      <c r="D902" s="731" t="s">
        <v>601</v>
      </c>
    </row>
    <row r="903" customFormat="false" ht="13" hidden="false" customHeight="false" outlineLevel="0" collapsed="false">
      <c r="C903" s="651" t="s">
        <v>430</v>
      </c>
      <c r="D903" s="731" t="s">
        <v>1329</v>
      </c>
    </row>
    <row r="904" customFormat="false" ht="13" hidden="false" customHeight="false" outlineLevel="0" collapsed="false">
      <c r="C904" s="651" t="s">
        <v>430</v>
      </c>
      <c r="D904" s="731" t="s">
        <v>1330</v>
      </c>
    </row>
    <row r="905" customFormat="false" ht="13" hidden="false" customHeight="false" outlineLevel="0" collapsed="false">
      <c r="C905" s="651" t="s">
        <v>430</v>
      </c>
      <c r="D905" s="731" t="s">
        <v>1331</v>
      </c>
    </row>
    <row r="906" customFormat="false" ht="13" hidden="false" customHeight="false" outlineLevel="0" collapsed="false">
      <c r="C906" s="651" t="s">
        <v>430</v>
      </c>
      <c r="D906" s="731" t="s">
        <v>1332</v>
      </c>
    </row>
    <row r="907" customFormat="false" ht="13" hidden="false" customHeight="false" outlineLevel="0" collapsed="false">
      <c r="C907" s="651" t="s">
        <v>430</v>
      </c>
      <c r="D907" s="731" t="s">
        <v>1333</v>
      </c>
    </row>
    <row r="908" customFormat="false" ht="13" hidden="false" customHeight="false" outlineLevel="0" collapsed="false">
      <c r="C908" s="651" t="s">
        <v>430</v>
      </c>
      <c r="D908" s="731" t="s">
        <v>940</v>
      </c>
    </row>
    <row r="909" customFormat="false" ht="13" hidden="false" customHeight="false" outlineLevel="0" collapsed="false">
      <c r="C909" s="651" t="s">
        <v>430</v>
      </c>
      <c r="D909" s="731" t="s">
        <v>1334</v>
      </c>
    </row>
    <row r="910" customFormat="false" ht="13" hidden="false" customHeight="false" outlineLevel="0" collapsed="false">
      <c r="C910" s="651" t="s">
        <v>430</v>
      </c>
      <c r="D910" s="731" t="s">
        <v>1335</v>
      </c>
    </row>
    <row r="911" customFormat="false" ht="13" hidden="false" customHeight="false" outlineLevel="0" collapsed="false">
      <c r="C911" s="651" t="s">
        <v>430</v>
      </c>
      <c r="D911" s="731" t="s">
        <v>1336</v>
      </c>
    </row>
    <row r="912" customFormat="false" ht="13" hidden="false" customHeight="false" outlineLevel="0" collapsed="false">
      <c r="C912" s="651" t="s">
        <v>430</v>
      </c>
      <c r="D912" s="731" t="s">
        <v>1337</v>
      </c>
    </row>
    <row r="913" customFormat="false" ht="13" hidden="false" customHeight="false" outlineLevel="0" collapsed="false">
      <c r="C913" s="651" t="s">
        <v>430</v>
      </c>
      <c r="D913" s="731" t="s">
        <v>1338</v>
      </c>
    </row>
    <row r="914" customFormat="false" ht="13" hidden="false" customHeight="false" outlineLevel="0" collapsed="false">
      <c r="C914" s="651" t="s">
        <v>430</v>
      </c>
      <c r="D914" s="731" t="s">
        <v>1339</v>
      </c>
    </row>
    <row r="915" customFormat="false" ht="13" hidden="false" customHeight="false" outlineLevel="0" collapsed="false">
      <c r="C915" s="651" t="s">
        <v>430</v>
      </c>
      <c r="D915" s="731" t="s">
        <v>1340</v>
      </c>
    </row>
    <row r="916" customFormat="false" ht="13" hidden="false" customHeight="false" outlineLevel="0" collapsed="false">
      <c r="C916" s="651" t="s">
        <v>432</v>
      </c>
      <c r="D916" s="731" t="s">
        <v>1341</v>
      </c>
    </row>
    <row r="917" customFormat="false" ht="13" hidden="false" customHeight="false" outlineLevel="0" collapsed="false">
      <c r="C917" s="651" t="s">
        <v>432</v>
      </c>
      <c r="D917" s="731" t="s">
        <v>1342</v>
      </c>
    </row>
    <row r="918" customFormat="false" ht="13" hidden="false" customHeight="false" outlineLevel="0" collapsed="false">
      <c r="C918" s="651" t="s">
        <v>432</v>
      </c>
      <c r="D918" s="731" t="s">
        <v>1343</v>
      </c>
    </row>
    <row r="919" customFormat="false" ht="13" hidden="false" customHeight="false" outlineLevel="0" collapsed="false">
      <c r="C919" s="651" t="s">
        <v>432</v>
      </c>
      <c r="D919" s="731" t="s">
        <v>1344</v>
      </c>
    </row>
    <row r="920" customFormat="false" ht="13" hidden="false" customHeight="false" outlineLevel="0" collapsed="false">
      <c r="C920" s="651" t="s">
        <v>432</v>
      </c>
      <c r="D920" s="731" t="s">
        <v>1345</v>
      </c>
    </row>
    <row r="921" customFormat="false" ht="13" hidden="false" customHeight="false" outlineLevel="0" collapsed="false">
      <c r="C921" s="651" t="s">
        <v>432</v>
      </c>
      <c r="D921" s="731" t="s">
        <v>1346</v>
      </c>
    </row>
    <row r="922" customFormat="false" ht="13" hidden="false" customHeight="false" outlineLevel="0" collapsed="false">
      <c r="C922" s="651" t="s">
        <v>432</v>
      </c>
      <c r="D922" s="731" t="s">
        <v>1347</v>
      </c>
    </row>
    <row r="923" customFormat="false" ht="13" hidden="false" customHeight="false" outlineLevel="0" collapsed="false">
      <c r="C923" s="651" t="s">
        <v>432</v>
      </c>
      <c r="D923" s="731" t="s">
        <v>1348</v>
      </c>
    </row>
    <row r="924" customFormat="false" ht="13" hidden="false" customHeight="false" outlineLevel="0" collapsed="false">
      <c r="C924" s="651" t="s">
        <v>432</v>
      </c>
      <c r="D924" s="731" t="s">
        <v>1349</v>
      </c>
    </row>
    <row r="925" customFormat="false" ht="13" hidden="false" customHeight="false" outlineLevel="0" collapsed="false">
      <c r="C925" s="651" t="s">
        <v>432</v>
      </c>
      <c r="D925" s="731" t="s">
        <v>1350</v>
      </c>
    </row>
    <row r="926" customFormat="false" ht="13" hidden="false" customHeight="false" outlineLevel="0" collapsed="false">
      <c r="C926" s="651" t="s">
        <v>432</v>
      </c>
      <c r="D926" s="731" t="s">
        <v>1351</v>
      </c>
    </row>
    <row r="927" customFormat="false" ht="13" hidden="false" customHeight="false" outlineLevel="0" collapsed="false">
      <c r="C927" s="651" t="s">
        <v>432</v>
      </c>
      <c r="D927" s="731" t="s">
        <v>1352</v>
      </c>
    </row>
    <row r="928" customFormat="false" ht="13" hidden="false" customHeight="false" outlineLevel="0" collapsed="false">
      <c r="C928" s="651" t="s">
        <v>432</v>
      </c>
      <c r="D928" s="731" t="s">
        <v>1353</v>
      </c>
    </row>
    <row r="929" customFormat="false" ht="13" hidden="false" customHeight="false" outlineLevel="0" collapsed="false">
      <c r="C929" s="651" t="s">
        <v>432</v>
      </c>
      <c r="D929" s="731" t="s">
        <v>1354</v>
      </c>
    </row>
    <row r="930" customFormat="false" ht="13" hidden="false" customHeight="false" outlineLevel="0" collapsed="false">
      <c r="C930" s="651" t="s">
        <v>432</v>
      </c>
      <c r="D930" s="731" t="s">
        <v>1355</v>
      </c>
    </row>
    <row r="931" customFormat="false" ht="13" hidden="false" customHeight="false" outlineLevel="0" collapsed="false">
      <c r="C931" s="651" t="s">
        <v>432</v>
      </c>
      <c r="D931" s="731" t="s">
        <v>1356</v>
      </c>
    </row>
    <row r="932" customFormat="false" ht="13" hidden="false" customHeight="false" outlineLevel="0" collapsed="false">
      <c r="C932" s="651" t="s">
        <v>432</v>
      </c>
      <c r="D932" s="731" t="s">
        <v>1357</v>
      </c>
    </row>
    <row r="933" customFormat="false" ht="13" hidden="false" customHeight="false" outlineLevel="0" collapsed="false">
      <c r="C933" s="651" t="s">
        <v>432</v>
      </c>
      <c r="D933" s="731" t="s">
        <v>1358</v>
      </c>
    </row>
    <row r="934" customFormat="false" ht="13" hidden="false" customHeight="false" outlineLevel="0" collapsed="false">
      <c r="C934" s="651" t="s">
        <v>432</v>
      </c>
      <c r="D934" s="731" t="s">
        <v>1359</v>
      </c>
    </row>
    <row r="935" customFormat="false" ht="13" hidden="false" customHeight="false" outlineLevel="0" collapsed="false">
      <c r="C935" s="651" t="s">
        <v>432</v>
      </c>
      <c r="D935" s="731" t="s">
        <v>1360</v>
      </c>
    </row>
    <row r="936" customFormat="false" ht="13" hidden="false" customHeight="false" outlineLevel="0" collapsed="false">
      <c r="C936" s="651" t="s">
        <v>432</v>
      </c>
      <c r="D936" s="731" t="s">
        <v>1361</v>
      </c>
    </row>
    <row r="937" customFormat="false" ht="13" hidden="false" customHeight="false" outlineLevel="0" collapsed="false">
      <c r="C937" s="651" t="s">
        <v>432</v>
      </c>
      <c r="D937" s="731" t="s">
        <v>1362</v>
      </c>
    </row>
    <row r="938" customFormat="false" ht="13" hidden="false" customHeight="false" outlineLevel="0" collapsed="false">
      <c r="C938" s="651" t="s">
        <v>432</v>
      </c>
      <c r="D938" s="731" t="s">
        <v>1363</v>
      </c>
    </row>
    <row r="939" customFormat="false" ht="13" hidden="false" customHeight="false" outlineLevel="0" collapsed="false">
      <c r="C939" s="651" t="s">
        <v>432</v>
      </c>
      <c r="D939" s="731" t="s">
        <v>1364</v>
      </c>
    </row>
    <row r="940" customFormat="false" ht="13" hidden="false" customHeight="false" outlineLevel="0" collapsed="false">
      <c r="C940" s="651" t="s">
        <v>432</v>
      </c>
      <c r="D940" s="731" t="s">
        <v>1365</v>
      </c>
    </row>
    <row r="941" customFormat="false" ht="13" hidden="false" customHeight="false" outlineLevel="0" collapsed="false">
      <c r="C941" s="651" t="s">
        <v>432</v>
      </c>
      <c r="D941" s="731" t="s">
        <v>1366</v>
      </c>
    </row>
    <row r="942" customFormat="false" ht="13" hidden="false" customHeight="false" outlineLevel="0" collapsed="false">
      <c r="C942" s="651" t="s">
        <v>432</v>
      </c>
      <c r="D942" s="731" t="s">
        <v>1367</v>
      </c>
    </row>
    <row r="943" customFormat="false" ht="13" hidden="false" customHeight="false" outlineLevel="0" collapsed="false">
      <c r="C943" s="651" t="s">
        <v>432</v>
      </c>
      <c r="D943" s="731" t="s">
        <v>1368</v>
      </c>
    </row>
    <row r="944" customFormat="false" ht="13" hidden="false" customHeight="false" outlineLevel="0" collapsed="false">
      <c r="C944" s="651" t="s">
        <v>432</v>
      </c>
      <c r="D944" s="731" t="s">
        <v>1369</v>
      </c>
    </row>
    <row r="945" customFormat="false" ht="13" hidden="false" customHeight="false" outlineLevel="0" collapsed="false">
      <c r="C945" s="651" t="s">
        <v>432</v>
      </c>
      <c r="D945" s="731" t="s">
        <v>1370</v>
      </c>
    </row>
    <row r="946" customFormat="false" ht="13" hidden="false" customHeight="false" outlineLevel="0" collapsed="false">
      <c r="C946" s="651" t="s">
        <v>432</v>
      </c>
      <c r="D946" s="731" t="s">
        <v>1371</v>
      </c>
    </row>
    <row r="947" customFormat="false" ht="13" hidden="false" customHeight="false" outlineLevel="0" collapsed="false">
      <c r="C947" s="651" t="s">
        <v>432</v>
      </c>
      <c r="D947" s="731" t="s">
        <v>601</v>
      </c>
    </row>
    <row r="948" customFormat="false" ht="13" hidden="false" customHeight="false" outlineLevel="0" collapsed="false">
      <c r="C948" s="651" t="s">
        <v>432</v>
      </c>
      <c r="D948" s="731" t="s">
        <v>1372</v>
      </c>
    </row>
    <row r="949" customFormat="false" ht="13" hidden="false" customHeight="false" outlineLevel="0" collapsed="false">
      <c r="C949" s="651" t="s">
        <v>432</v>
      </c>
      <c r="D949" s="731" t="s">
        <v>1373</v>
      </c>
    </row>
    <row r="950" customFormat="false" ht="13" hidden="false" customHeight="false" outlineLevel="0" collapsed="false">
      <c r="C950" s="651" t="s">
        <v>432</v>
      </c>
      <c r="D950" s="731" t="s">
        <v>1374</v>
      </c>
    </row>
    <row r="951" customFormat="false" ht="13" hidden="false" customHeight="false" outlineLevel="0" collapsed="false">
      <c r="C951" s="651" t="s">
        <v>432</v>
      </c>
      <c r="D951" s="731" t="s">
        <v>1375</v>
      </c>
    </row>
    <row r="952" customFormat="false" ht="13" hidden="false" customHeight="false" outlineLevel="0" collapsed="false">
      <c r="C952" s="651" t="s">
        <v>432</v>
      </c>
      <c r="D952" s="731" t="s">
        <v>1376</v>
      </c>
    </row>
    <row r="953" customFormat="false" ht="13" hidden="false" customHeight="false" outlineLevel="0" collapsed="false">
      <c r="C953" s="651" t="s">
        <v>432</v>
      </c>
      <c r="D953" s="731" t="s">
        <v>1377</v>
      </c>
    </row>
    <row r="954" customFormat="false" ht="13" hidden="false" customHeight="false" outlineLevel="0" collapsed="false">
      <c r="C954" s="651" t="s">
        <v>432</v>
      </c>
      <c r="D954" s="731" t="s">
        <v>1378</v>
      </c>
    </row>
    <row r="955" customFormat="false" ht="13" hidden="false" customHeight="false" outlineLevel="0" collapsed="false">
      <c r="C955" s="651" t="s">
        <v>432</v>
      </c>
      <c r="D955" s="731" t="s">
        <v>1379</v>
      </c>
    </row>
    <row r="956" customFormat="false" ht="13" hidden="false" customHeight="false" outlineLevel="0" collapsed="false">
      <c r="C956" s="651" t="s">
        <v>432</v>
      </c>
      <c r="D956" s="731" t="s">
        <v>1380</v>
      </c>
    </row>
    <row r="957" customFormat="false" ht="13" hidden="false" customHeight="false" outlineLevel="0" collapsed="false">
      <c r="C957" s="651" t="s">
        <v>432</v>
      </c>
      <c r="D957" s="731" t="s">
        <v>1381</v>
      </c>
    </row>
    <row r="958" customFormat="false" ht="13" hidden="false" customHeight="false" outlineLevel="0" collapsed="false">
      <c r="C958" s="651" t="s">
        <v>434</v>
      </c>
      <c r="D958" s="731" t="s">
        <v>1382</v>
      </c>
    </row>
    <row r="959" customFormat="false" ht="13" hidden="false" customHeight="false" outlineLevel="0" collapsed="false">
      <c r="C959" s="651" t="s">
        <v>434</v>
      </c>
      <c r="D959" s="731" t="s">
        <v>1383</v>
      </c>
    </row>
    <row r="960" customFormat="false" ht="13" hidden="false" customHeight="false" outlineLevel="0" collapsed="false">
      <c r="C960" s="651" t="s">
        <v>434</v>
      </c>
      <c r="D960" s="731" t="s">
        <v>1384</v>
      </c>
    </row>
    <row r="961" customFormat="false" ht="13" hidden="false" customHeight="false" outlineLevel="0" collapsed="false">
      <c r="C961" s="651" t="s">
        <v>434</v>
      </c>
      <c r="D961" s="731" t="s">
        <v>1385</v>
      </c>
    </row>
    <row r="962" customFormat="false" ht="13" hidden="false" customHeight="false" outlineLevel="0" collapsed="false">
      <c r="C962" s="651" t="s">
        <v>434</v>
      </c>
      <c r="D962" s="731" t="s">
        <v>1386</v>
      </c>
    </row>
    <row r="963" customFormat="false" ht="13" hidden="false" customHeight="false" outlineLevel="0" collapsed="false">
      <c r="C963" s="651" t="s">
        <v>434</v>
      </c>
      <c r="D963" s="731" t="s">
        <v>1387</v>
      </c>
    </row>
    <row r="964" customFormat="false" ht="13" hidden="false" customHeight="false" outlineLevel="0" collapsed="false">
      <c r="C964" s="651" t="s">
        <v>434</v>
      </c>
      <c r="D964" s="731" t="s">
        <v>1388</v>
      </c>
    </row>
    <row r="965" customFormat="false" ht="13" hidden="false" customHeight="false" outlineLevel="0" collapsed="false">
      <c r="C965" s="651" t="s">
        <v>434</v>
      </c>
      <c r="D965" s="731" t="s">
        <v>1389</v>
      </c>
    </row>
    <row r="966" customFormat="false" ht="13" hidden="false" customHeight="false" outlineLevel="0" collapsed="false">
      <c r="C966" s="651" t="s">
        <v>434</v>
      </c>
      <c r="D966" s="731" t="s">
        <v>1390</v>
      </c>
    </row>
    <row r="967" customFormat="false" ht="13" hidden="false" customHeight="false" outlineLevel="0" collapsed="false">
      <c r="C967" s="651" t="s">
        <v>434</v>
      </c>
      <c r="D967" s="731" t="s">
        <v>1391</v>
      </c>
    </row>
    <row r="968" customFormat="false" ht="13" hidden="false" customHeight="false" outlineLevel="0" collapsed="false">
      <c r="C968" s="651" t="s">
        <v>434</v>
      </c>
      <c r="D968" s="731" t="s">
        <v>1392</v>
      </c>
    </row>
    <row r="969" customFormat="false" ht="13" hidden="false" customHeight="false" outlineLevel="0" collapsed="false">
      <c r="C969" s="651" t="s">
        <v>434</v>
      </c>
      <c r="D969" s="731" t="s">
        <v>1393</v>
      </c>
    </row>
    <row r="970" customFormat="false" ht="13" hidden="false" customHeight="false" outlineLevel="0" collapsed="false">
      <c r="C970" s="651" t="s">
        <v>434</v>
      </c>
      <c r="D970" s="731" t="s">
        <v>1394</v>
      </c>
    </row>
    <row r="971" customFormat="false" ht="13" hidden="false" customHeight="false" outlineLevel="0" collapsed="false">
      <c r="C971" s="651" t="s">
        <v>434</v>
      </c>
      <c r="D971" s="731" t="s">
        <v>1395</v>
      </c>
    </row>
    <row r="972" customFormat="false" ht="13" hidden="false" customHeight="false" outlineLevel="0" collapsed="false">
      <c r="C972" s="651" t="s">
        <v>434</v>
      </c>
      <c r="D972" s="731" t="s">
        <v>1396</v>
      </c>
    </row>
    <row r="973" customFormat="false" ht="13" hidden="false" customHeight="false" outlineLevel="0" collapsed="false">
      <c r="C973" s="651" t="s">
        <v>434</v>
      </c>
      <c r="D973" s="731" t="s">
        <v>1397</v>
      </c>
    </row>
    <row r="974" customFormat="false" ht="13" hidden="false" customHeight="false" outlineLevel="0" collapsed="false">
      <c r="C974" s="651" t="s">
        <v>434</v>
      </c>
      <c r="D974" s="731" t="s">
        <v>1398</v>
      </c>
    </row>
    <row r="975" customFormat="false" ht="13" hidden="false" customHeight="false" outlineLevel="0" collapsed="false">
      <c r="C975" s="651" t="s">
        <v>434</v>
      </c>
      <c r="D975" s="731" t="s">
        <v>1399</v>
      </c>
    </row>
    <row r="976" customFormat="false" ht="13" hidden="false" customHeight="false" outlineLevel="0" collapsed="false">
      <c r="C976" s="651" t="s">
        <v>434</v>
      </c>
      <c r="D976" s="731" t="s">
        <v>1400</v>
      </c>
    </row>
    <row r="977" customFormat="false" ht="13" hidden="false" customHeight="false" outlineLevel="0" collapsed="false">
      <c r="C977" s="651" t="s">
        <v>434</v>
      </c>
      <c r="D977" s="731" t="s">
        <v>1401</v>
      </c>
    </row>
    <row r="978" customFormat="false" ht="13" hidden="false" customHeight="false" outlineLevel="0" collapsed="false">
      <c r="C978" s="651" t="s">
        <v>434</v>
      </c>
      <c r="D978" s="731" t="s">
        <v>1402</v>
      </c>
    </row>
    <row r="979" customFormat="false" ht="13" hidden="false" customHeight="false" outlineLevel="0" collapsed="false">
      <c r="C979" s="651" t="s">
        <v>434</v>
      </c>
      <c r="D979" s="731" t="s">
        <v>1403</v>
      </c>
    </row>
    <row r="980" customFormat="false" ht="13" hidden="false" customHeight="false" outlineLevel="0" collapsed="false">
      <c r="C980" s="651" t="s">
        <v>434</v>
      </c>
      <c r="D980" s="731" t="s">
        <v>1404</v>
      </c>
    </row>
    <row r="981" customFormat="false" ht="13" hidden="false" customHeight="false" outlineLevel="0" collapsed="false">
      <c r="C981" s="651" t="s">
        <v>434</v>
      </c>
      <c r="D981" s="731" t="s">
        <v>1405</v>
      </c>
    </row>
    <row r="982" customFormat="false" ht="13" hidden="false" customHeight="false" outlineLevel="0" collapsed="false">
      <c r="C982" s="651" t="s">
        <v>434</v>
      </c>
      <c r="D982" s="731" t="s">
        <v>1406</v>
      </c>
    </row>
    <row r="983" customFormat="false" ht="13" hidden="false" customHeight="false" outlineLevel="0" collapsed="false">
      <c r="C983" s="651" t="s">
        <v>434</v>
      </c>
      <c r="D983" s="731" t="s">
        <v>1407</v>
      </c>
    </row>
    <row r="984" customFormat="false" ht="13" hidden="false" customHeight="false" outlineLevel="0" collapsed="false">
      <c r="C984" s="651" t="s">
        <v>434</v>
      </c>
      <c r="D984" s="731" t="s">
        <v>1408</v>
      </c>
    </row>
    <row r="985" customFormat="false" ht="13" hidden="false" customHeight="false" outlineLevel="0" collapsed="false">
      <c r="C985" s="651" t="s">
        <v>434</v>
      </c>
      <c r="D985" s="731" t="s">
        <v>1409</v>
      </c>
    </row>
    <row r="986" customFormat="false" ht="13" hidden="false" customHeight="false" outlineLevel="0" collapsed="false">
      <c r="C986" s="651" t="s">
        <v>434</v>
      </c>
      <c r="D986" s="731" t="s">
        <v>1410</v>
      </c>
    </row>
    <row r="987" customFormat="false" ht="13" hidden="false" customHeight="false" outlineLevel="0" collapsed="false">
      <c r="C987" s="651" t="s">
        <v>434</v>
      </c>
      <c r="D987" s="731" t="s">
        <v>594</v>
      </c>
    </row>
    <row r="988" customFormat="false" ht="13" hidden="false" customHeight="false" outlineLevel="0" collapsed="false">
      <c r="C988" s="651" t="s">
        <v>434</v>
      </c>
      <c r="D988" s="731" t="s">
        <v>1411</v>
      </c>
    </row>
    <row r="989" customFormat="false" ht="13" hidden="false" customHeight="false" outlineLevel="0" collapsed="false">
      <c r="C989" s="651" t="s">
        <v>434</v>
      </c>
      <c r="D989" s="731" t="s">
        <v>1412</v>
      </c>
    </row>
    <row r="990" customFormat="false" ht="13" hidden="false" customHeight="false" outlineLevel="0" collapsed="false">
      <c r="C990" s="651" t="s">
        <v>434</v>
      </c>
      <c r="D990" s="731" t="s">
        <v>1413</v>
      </c>
    </row>
    <row r="991" customFormat="false" ht="13" hidden="false" customHeight="false" outlineLevel="0" collapsed="false">
      <c r="C991" s="651" t="s">
        <v>434</v>
      </c>
      <c r="D991" s="731" t="s">
        <v>1414</v>
      </c>
    </row>
    <row r="992" customFormat="false" ht="13" hidden="false" customHeight="false" outlineLevel="0" collapsed="false">
      <c r="C992" s="651" t="s">
        <v>434</v>
      </c>
      <c r="D992" s="731" t="s">
        <v>479</v>
      </c>
    </row>
    <row r="993" customFormat="false" ht="13" hidden="false" customHeight="false" outlineLevel="0" collapsed="false">
      <c r="C993" s="651" t="s">
        <v>436</v>
      </c>
      <c r="D993" s="731" t="s">
        <v>1415</v>
      </c>
    </row>
    <row r="994" customFormat="false" ht="13" hidden="false" customHeight="false" outlineLevel="0" collapsed="false">
      <c r="C994" s="651" t="s">
        <v>436</v>
      </c>
      <c r="D994" s="731" t="s">
        <v>1416</v>
      </c>
    </row>
    <row r="995" customFormat="false" ht="13" hidden="false" customHeight="false" outlineLevel="0" collapsed="false">
      <c r="C995" s="651" t="s">
        <v>436</v>
      </c>
      <c r="D995" s="731" t="s">
        <v>1417</v>
      </c>
    </row>
    <row r="996" customFormat="false" ht="13" hidden="false" customHeight="false" outlineLevel="0" collapsed="false">
      <c r="C996" s="651" t="s">
        <v>436</v>
      </c>
      <c r="D996" s="731" t="s">
        <v>1418</v>
      </c>
    </row>
    <row r="997" customFormat="false" ht="13" hidden="false" customHeight="false" outlineLevel="0" collapsed="false">
      <c r="C997" s="651" t="s">
        <v>436</v>
      </c>
      <c r="D997" s="731" t="s">
        <v>1419</v>
      </c>
    </row>
    <row r="998" customFormat="false" ht="13" hidden="false" customHeight="false" outlineLevel="0" collapsed="false">
      <c r="C998" s="651" t="s">
        <v>436</v>
      </c>
      <c r="D998" s="731" t="s">
        <v>1420</v>
      </c>
    </row>
    <row r="999" customFormat="false" ht="13" hidden="false" customHeight="false" outlineLevel="0" collapsed="false">
      <c r="C999" s="651" t="s">
        <v>436</v>
      </c>
      <c r="D999" s="731" t="s">
        <v>1421</v>
      </c>
    </row>
    <row r="1000" customFormat="false" ht="13" hidden="false" customHeight="false" outlineLevel="0" collapsed="false">
      <c r="C1000" s="651" t="s">
        <v>436</v>
      </c>
      <c r="D1000" s="731" t="s">
        <v>1422</v>
      </c>
    </row>
    <row r="1001" customFormat="false" ht="13" hidden="false" customHeight="false" outlineLevel="0" collapsed="false">
      <c r="C1001" s="651" t="s">
        <v>436</v>
      </c>
      <c r="D1001" s="731" t="s">
        <v>1423</v>
      </c>
    </row>
    <row r="1002" customFormat="false" ht="13" hidden="false" customHeight="false" outlineLevel="0" collapsed="false">
      <c r="C1002" s="651" t="s">
        <v>436</v>
      </c>
      <c r="D1002" s="731" t="s">
        <v>1424</v>
      </c>
    </row>
    <row r="1003" customFormat="false" ht="13" hidden="false" customHeight="false" outlineLevel="0" collapsed="false">
      <c r="C1003" s="651" t="s">
        <v>436</v>
      </c>
      <c r="D1003" s="731" t="s">
        <v>1425</v>
      </c>
    </row>
    <row r="1004" customFormat="false" ht="13" hidden="false" customHeight="false" outlineLevel="0" collapsed="false">
      <c r="C1004" s="651" t="s">
        <v>436</v>
      </c>
      <c r="D1004" s="731" t="s">
        <v>1426</v>
      </c>
    </row>
    <row r="1005" customFormat="false" ht="13" hidden="false" customHeight="false" outlineLevel="0" collapsed="false">
      <c r="C1005" s="651" t="s">
        <v>436</v>
      </c>
      <c r="D1005" s="731" t="s">
        <v>1427</v>
      </c>
    </row>
    <row r="1006" customFormat="false" ht="13" hidden="false" customHeight="false" outlineLevel="0" collapsed="false">
      <c r="C1006" s="651" t="s">
        <v>436</v>
      </c>
      <c r="D1006" s="731" t="s">
        <v>1428</v>
      </c>
    </row>
    <row r="1007" customFormat="false" ht="13" hidden="false" customHeight="false" outlineLevel="0" collapsed="false">
      <c r="C1007" s="651" t="s">
        <v>436</v>
      </c>
      <c r="D1007" s="731" t="s">
        <v>1429</v>
      </c>
    </row>
    <row r="1008" customFormat="false" ht="13" hidden="false" customHeight="false" outlineLevel="0" collapsed="false">
      <c r="C1008" s="651" t="s">
        <v>436</v>
      </c>
      <c r="D1008" s="731" t="s">
        <v>1430</v>
      </c>
    </row>
    <row r="1009" customFormat="false" ht="13" hidden="false" customHeight="false" outlineLevel="0" collapsed="false">
      <c r="C1009" s="651" t="s">
        <v>436</v>
      </c>
      <c r="D1009" s="731" t="s">
        <v>1431</v>
      </c>
    </row>
    <row r="1010" customFormat="false" ht="13" hidden="false" customHeight="false" outlineLevel="0" collapsed="false">
      <c r="C1010" s="651" t="s">
        <v>436</v>
      </c>
      <c r="D1010" s="731" t="s">
        <v>1432</v>
      </c>
    </row>
    <row r="1011" customFormat="false" ht="13" hidden="false" customHeight="false" outlineLevel="0" collapsed="false">
      <c r="C1011" s="651" t="s">
        <v>436</v>
      </c>
      <c r="D1011" s="731" t="s">
        <v>1433</v>
      </c>
    </row>
    <row r="1012" customFormat="false" ht="13" hidden="false" customHeight="false" outlineLevel="0" collapsed="false">
      <c r="C1012" s="651" t="s">
        <v>436</v>
      </c>
      <c r="D1012" s="731" t="s">
        <v>1434</v>
      </c>
    </row>
    <row r="1013" customFormat="false" ht="13" hidden="false" customHeight="false" outlineLevel="0" collapsed="false">
      <c r="C1013" s="651" t="s">
        <v>436</v>
      </c>
      <c r="D1013" s="731" t="s">
        <v>1435</v>
      </c>
    </row>
    <row r="1014" customFormat="false" ht="13" hidden="false" customHeight="false" outlineLevel="0" collapsed="false">
      <c r="C1014" s="651" t="s">
        <v>436</v>
      </c>
      <c r="D1014" s="731" t="s">
        <v>1436</v>
      </c>
    </row>
    <row r="1015" customFormat="false" ht="13" hidden="false" customHeight="false" outlineLevel="0" collapsed="false">
      <c r="C1015" s="651" t="s">
        <v>436</v>
      </c>
      <c r="D1015" s="731" t="s">
        <v>1437</v>
      </c>
    </row>
    <row r="1016" customFormat="false" ht="13" hidden="false" customHeight="false" outlineLevel="0" collapsed="false">
      <c r="C1016" s="651" t="s">
        <v>436</v>
      </c>
      <c r="D1016" s="731" t="s">
        <v>1438</v>
      </c>
    </row>
    <row r="1017" customFormat="false" ht="13" hidden="false" customHeight="false" outlineLevel="0" collapsed="false">
      <c r="C1017" s="651" t="s">
        <v>436</v>
      </c>
      <c r="D1017" s="731" t="s">
        <v>1439</v>
      </c>
    </row>
    <row r="1018" customFormat="false" ht="13" hidden="false" customHeight="false" outlineLevel="0" collapsed="false">
      <c r="C1018" s="651" t="s">
        <v>436</v>
      </c>
      <c r="D1018" s="731" t="s">
        <v>1440</v>
      </c>
    </row>
    <row r="1019" customFormat="false" ht="13" hidden="false" customHeight="false" outlineLevel="0" collapsed="false">
      <c r="C1019" s="651" t="s">
        <v>436</v>
      </c>
      <c r="D1019" s="731" t="s">
        <v>1441</v>
      </c>
    </row>
    <row r="1020" customFormat="false" ht="13" hidden="false" customHeight="false" outlineLevel="0" collapsed="false">
      <c r="C1020" s="651" t="s">
        <v>436</v>
      </c>
      <c r="D1020" s="731" t="s">
        <v>1442</v>
      </c>
    </row>
    <row r="1021" customFormat="false" ht="13" hidden="false" customHeight="false" outlineLevel="0" collapsed="false">
      <c r="C1021" s="651" t="s">
        <v>436</v>
      </c>
      <c r="D1021" s="731" t="s">
        <v>1443</v>
      </c>
    </row>
    <row r="1022" customFormat="false" ht="13" hidden="false" customHeight="false" outlineLevel="0" collapsed="false">
      <c r="C1022" s="651" t="s">
        <v>436</v>
      </c>
      <c r="D1022" s="731" t="s">
        <v>1444</v>
      </c>
    </row>
    <row r="1023" customFormat="false" ht="13" hidden="false" customHeight="false" outlineLevel="0" collapsed="false">
      <c r="C1023" s="651" t="s">
        <v>436</v>
      </c>
      <c r="D1023" s="731" t="s">
        <v>1445</v>
      </c>
    </row>
    <row r="1024" customFormat="false" ht="13" hidden="false" customHeight="false" outlineLevel="0" collapsed="false">
      <c r="C1024" s="651" t="s">
        <v>436</v>
      </c>
      <c r="D1024" s="731" t="s">
        <v>1446</v>
      </c>
    </row>
    <row r="1025" customFormat="false" ht="13" hidden="false" customHeight="false" outlineLevel="0" collapsed="false">
      <c r="C1025" s="651" t="s">
        <v>436</v>
      </c>
      <c r="D1025" s="731" t="s">
        <v>1447</v>
      </c>
    </row>
    <row r="1026" customFormat="false" ht="13" hidden="false" customHeight="false" outlineLevel="0" collapsed="false">
      <c r="C1026" s="651" t="s">
        <v>436</v>
      </c>
      <c r="D1026" s="731" t="s">
        <v>1448</v>
      </c>
    </row>
    <row r="1027" customFormat="false" ht="13" hidden="false" customHeight="false" outlineLevel="0" collapsed="false">
      <c r="C1027" s="651" t="s">
        <v>436</v>
      </c>
      <c r="D1027" s="731" t="s">
        <v>1449</v>
      </c>
    </row>
    <row r="1028" customFormat="false" ht="13" hidden="false" customHeight="false" outlineLevel="0" collapsed="false">
      <c r="C1028" s="651" t="s">
        <v>436</v>
      </c>
      <c r="D1028" s="731" t="s">
        <v>1450</v>
      </c>
    </row>
    <row r="1029" customFormat="false" ht="13" hidden="false" customHeight="false" outlineLevel="0" collapsed="false">
      <c r="C1029" s="651" t="s">
        <v>436</v>
      </c>
      <c r="D1029" s="731" t="s">
        <v>1451</v>
      </c>
    </row>
    <row r="1030" customFormat="false" ht="13" hidden="false" customHeight="false" outlineLevel="0" collapsed="false">
      <c r="C1030" s="651" t="s">
        <v>436</v>
      </c>
      <c r="D1030" s="731" t="s">
        <v>1452</v>
      </c>
    </row>
    <row r="1031" customFormat="false" ht="13" hidden="false" customHeight="false" outlineLevel="0" collapsed="false">
      <c r="C1031" s="651" t="s">
        <v>436</v>
      </c>
      <c r="D1031" s="731" t="s">
        <v>1453</v>
      </c>
    </row>
    <row r="1032" customFormat="false" ht="13" hidden="false" customHeight="false" outlineLevel="0" collapsed="false">
      <c r="C1032" s="651" t="s">
        <v>436</v>
      </c>
      <c r="D1032" s="731" t="s">
        <v>1454</v>
      </c>
    </row>
    <row r="1033" customFormat="false" ht="13" hidden="false" customHeight="false" outlineLevel="0" collapsed="false">
      <c r="C1033" s="651" t="s">
        <v>436</v>
      </c>
      <c r="D1033" s="731" t="s">
        <v>1455</v>
      </c>
    </row>
    <row r="1034" customFormat="false" ht="13" hidden="false" customHeight="false" outlineLevel="0" collapsed="false">
      <c r="C1034" s="651" t="s">
        <v>436</v>
      </c>
      <c r="D1034" s="731" t="s">
        <v>1456</v>
      </c>
    </row>
    <row r="1035" customFormat="false" ht="13" hidden="false" customHeight="false" outlineLevel="0" collapsed="false">
      <c r="C1035" s="651" t="s">
        <v>436</v>
      </c>
      <c r="D1035" s="731" t="s">
        <v>1457</v>
      </c>
    </row>
    <row r="1036" customFormat="false" ht="13" hidden="false" customHeight="false" outlineLevel="0" collapsed="false">
      <c r="C1036" s="651" t="s">
        <v>436</v>
      </c>
      <c r="D1036" s="731" t="s">
        <v>1458</v>
      </c>
    </row>
    <row r="1037" customFormat="false" ht="13" hidden="false" customHeight="false" outlineLevel="0" collapsed="false">
      <c r="C1037" s="651" t="s">
        <v>436</v>
      </c>
      <c r="D1037" s="731" t="s">
        <v>1459</v>
      </c>
    </row>
    <row r="1038" customFormat="false" ht="13" hidden="false" customHeight="false" outlineLevel="0" collapsed="false">
      <c r="C1038" s="651" t="s">
        <v>436</v>
      </c>
      <c r="D1038" s="731" t="s">
        <v>1460</v>
      </c>
    </row>
    <row r="1039" customFormat="false" ht="13" hidden="false" customHeight="false" outlineLevel="0" collapsed="false">
      <c r="C1039" s="651" t="s">
        <v>436</v>
      </c>
      <c r="D1039" s="731" t="s">
        <v>1461</v>
      </c>
    </row>
    <row r="1040" customFormat="false" ht="13" hidden="false" customHeight="false" outlineLevel="0" collapsed="false">
      <c r="C1040" s="651" t="s">
        <v>436</v>
      </c>
      <c r="D1040" s="731" t="s">
        <v>1462</v>
      </c>
    </row>
    <row r="1041" customFormat="false" ht="13" hidden="false" customHeight="false" outlineLevel="0" collapsed="false">
      <c r="C1041" s="651" t="s">
        <v>436</v>
      </c>
      <c r="D1041" s="731" t="s">
        <v>1237</v>
      </c>
    </row>
    <row r="1042" customFormat="false" ht="13" hidden="false" customHeight="false" outlineLevel="0" collapsed="false">
      <c r="C1042" s="651" t="s">
        <v>436</v>
      </c>
      <c r="D1042" s="731" t="s">
        <v>1463</v>
      </c>
    </row>
    <row r="1043" customFormat="false" ht="13" hidden="false" customHeight="false" outlineLevel="0" collapsed="false">
      <c r="C1043" s="651" t="s">
        <v>436</v>
      </c>
      <c r="D1043" s="731" t="s">
        <v>1464</v>
      </c>
    </row>
    <row r="1044" customFormat="false" ht="13" hidden="false" customHeight="false" outlineLevel="0" collapsed="false">
      <c r="C1044" s="651" t="s">
        <v>436</v>
      </c>
      <c r="D1044" s="731" t="s">
        <v>1465</v>
      </c>
    </row>
    <row r="1045" customFormat="false" ht="13" hidden="false" customHeight="false" outlineLevel="0" collapsed="false">
      <c r="C1045" s="651" t="s">
        <v>436</v>
      </c>
      <c r="D1045" s="731" t="s">
        <v>1466</v>
      </c>
    </row>
    <row r="1046" customFormat="false" ht="13" hidden="false" customHeight="false" outlineLevel="0" collapsed="false">
      <c r="C1046" s="651" t="s">
        <v>436</v>
      </c>
      <c r="D1046" s="731" t="s">
        <v>1467</v>
      </c>
    </row>
    <row r="1047" customFormat="false" ht="13" hidden="false" customHeight="false" outlineLevel="0" collapsed="false">
      <c r="C1047" s="651" t="s">
        <v>438</v>
      </c>
      <c r="D1047" s="731" t="s">
        <v>1468</v>
      </c>
    </row>
    <row r="1048" customFormat="false" ht="13" hidden="false" customHeight="false" outlineLevel="0" collapsed="false">
      <c r="C1048" s="651" t="s">
        <v>438</v>
      </c>
      <c r="D1048" s="731" t="s">
        <v>1469</v>
      </c>
    </row>
    <row r="1049" customFormat="false" ht="13" hidden="false" customHeight="false" outlineLevel="0" collapsed="false">
      <c r="C1049" s="651" t="s">
        <v>438</v>
      </c>
      <c r="D1049" s="731" t="s">
        <v>1470</v>
      </c>
    </row>
    <row r="1050" customFormat="false" ht="13" hidden="false" customHeight="false" outlineLevel="0" collapsed="false">
      <c r="C1050" s="651" t="s">
        <v>438</v>
      </c>
      <c r="D1050" s="731" t="s">
        <v>1471</v>
      </c>
    </row>
    <row r="1051" customFormat="false" ht="13" hidden="false" customHeight="false" outlineLevel="0" collapsed="false">
      <c r="C1051" s="651" t="s">
        <v>438</v>
      </c>
      <c r="D1051" s="731" t="s">
        <v>1472</v>
      </c>
    </row>
    <row r="1052" customFormat="false" ht="13" hidden="false" customHeight="false" outlineLevel="0" collapsed="false">
      <c r="C1052" s="651" t="s">
        <v>438</v>
      </c>
      <c r="D1052" s="731" t="s">
        <v>1473</v>
      </c>
    </row>
    <row r="1053" customFormat="false" ht="13" hidden="false" customHeight="false" outlineLevel="0" collapsed="false">
      <c r="C1053" s="651" t="s">
        <v>438</v>
      </c>
      <c r="D1053" s="731" t="s">
        <v>1474</v>
      </c>
    </row>
    <row r="1054" customFormat="false" ht="13" hidden="false" customHeight="false" outlineLevel="0" collapsed="false">
      <c r="C1054" s="651" t="s">
        <v>438</v>
      </c>
      <c r="D1054" s="731" t="s">
        <v>1475</v>
      </c>
    </row>
    <row r="1055" customFormat="false" ht="13" hidden="false" customHeight="false" outlineLevel="0" collapsed="false">
      <c r="C1055" s="651" t="s">
        <v>438</v>
      </c>
      <c r="D1055" s="731" t="s">
        <v>1476</v>
      </c>
    </row>
    <row r="1056" customFormat="false" ht="13" hidden="false" customHeight="false" outlineLevel="0" collapsed="false">
      <c r="C1056" s="651" t="s">
        <v>438</v>
      </c>
      <c r="D1056" s="731" t="s">
        <v>1477</v>
      </c>
    </row>
    <row r="1057" customFormat="false" ht="13" hidden="false" customHeight="false" outlineLevel="0" collapsed="false">
      <c r="C1057" s="651" t="s">
        <v>438</v>
      </c>
      <c r="D1057" s="731" t="s">
        <v>1478</v>
      </c>
    </row>
    <row r="1058" customFormat="false" ht="13" hidden="false" customHeight="false" outlineLevel="0" collapsed="false">
      <c r="C1058" s="651" t="s">
        <v>438</v>
      </c>
      <c r="D1058" s="731" t="s">
        <v>1479</v>
      </c>
    </row>
    <row r="1059" customFormat="false" ht="13" hidden="false" customHeight="false" outlineLevel="0" collapsed="false">
      <c r="C1059" s="651" t="s">
        <v>438</v>
      </c>
      <c r="D1059" s="731" t="s">
        <v>1480</v>
      </c>
    </row>
    <row r="1060" customFormat="false" ht="13" hidden="false" customHeight="false" outlineLevel="0" collapsed="false">
      <c r="C1060" s="651" t="s">
        <v>438</v>
      </c>
      <c r="D1060" s="731" t="s">
        <v>1481</v>
      </c>
    </row>
    <row r="1061" customFormat="false" ht="13" hidden="false" customHeight="false" outlineLevel="0" collapsed="false">
      <c r="C1061" s="651" t="s">
        <v>438</v>
      </c>
      <c r="D1061" s="731" t="s">
        <v>1482</v>
      </c>
    </row>
    <row r="1062" customFormat="false" ht="13" hidden="false" customHeight="false" outlineLevel="0" collapsed="false">
      <c r="C1062" s="651" t="s">
        <v>438</v>
      </c>
      <c r="D1062" s="731" t="s">
        <v>1483</v>
      </c>
    </row>
    <row r="1063" customFormat="false" ht="13" hidden="false" customHeight="false" outlineLevel="0" collapsed="false">
      <c r="C1063" s="651" t="s">
        <v>438</v>
      </c>
      <c r="D1063" s="731" t="s">
        <v>1484</v>
      </c>
    </row>
    <row r="1064" customFormat="false" ht="13" hidden="false" customHeight="false" outlineLevel="0" collapsed="false">
      <c r="C1064" s="651" t="s">
        <v>438</v>
      </c>
      <c r="D1064" s="731" t="s">
        <v>773</v>
      </c>
    </row>
    <row r="1065" customFormat="false" ht="13" hidden="false" customHeight="false" outlineLevel="0" collapsed="false">
      <c r="C1065" s="651" t="s">
        <v>438</v>
      </c>
      <c r="D1065" s="731" t="s">
        <v>1485</v>
      </c>
    </row>
    <row r="1066" customFormat="false" ht="13" hidden="false" customHeight="false" outlineLevel="0" collapsed="false">
      <c r="C1066" s="651" t="s">
        <v>438</v>
      </c>
      <c r="D1066" s="731" t="s">
        <v>1486</v>
      </c>
    </row>
    <row r="1067" customFormat="false" ht="13" hidden="false" customHeight="false" outlineLevel="0" collapsed="false">
      <c r="C1067" s="651" t="s">
        <v>438</v>
      </c>
      <c r="D1067" s="731" t="s">
        <v>947</v>
      </c>
    </row>
    <row r="1068" customFormat="false" ht="13" hidden="false" customHeight="false" outlineLevel="0" collapsed="false">
      <c r="C1068" s="651" t="s">
        <v>438</v>
      </c>
      <c r="D1068" s="731" t="s">
        <v>1487</v>
      </c>
    </row>
    <row r="1069" customFormat="false" ht="13" hidden="false" customHeight="false" outlineLevel="0" collapsed="false">
      <c r="C1069" s="651" t="s">
        <v>438</v>
      </c>
      <c r="D1069" s="731" t="s">
        <v>1488</v>
      </c>
    </row>
    <row r="1070" customFormat="false" ht="13" hidden="false" customHeight="false" outlineLevel="0" collapsed="false">
      <c r="C1070" s="651" t="s">
        <v>438</v>
      </c>
      <c r="D1070" s="731" t="s">
        <v>1489</v>
      </c>
    </row>
    <row r="1071" customFormat="false" ht="13" hidden="false" customHeight="false" outlineLevel="0" collapsed="false">
      <c r="C1071" s="651" t="s">
        <v>438</v>
      </c>
      <c r="D1071" s="731" t="s">
        <v>1490</v>
      </c>
    </row>
    <row r="1072" customFormat="false" ht="13" hidden="false" customHeight="false" outlineLevel="0" collapsed="false">
      <c r="C1072" s="651" t="s">
        <v>438</v>
      </c>
      <c r="D1072" s="731" t="s">
        <v>1491</v>
      </c>
    </row>
    <row r="1073" customFormat="false" ht="13" hidden="false" customHeight="false" outlineLevel="0" collapsed="false">
      <c r="C1073" s="651" t="s">
        <v>438</v>
      </c>
      <c r="D1073" s="731" t="s">
        <v>1492</v>
      </c>
    </row>
    <row r="1074" customFormat="false" ht="13" hidden="false" customHeight="false" outlineLevel="0" collapsed="false">
      <c r="C1074" s="651" t="s">
        <v>438</v>
      </c>
      <c r="D1074" s="731" t="s">
        <v>1493</v>
      </c>
    </row>
    <row r="1075" customFormat="false" ht="13" hidden="false" customHeight="false" outlineLevel="0" collapsed="false">
      <c r="C1075" s="651" t="s">
        <v>438</v>
      </c>
      <c r="D1075" s="731" t="s">
        <v>1494</v>
      </c>
    </row>
    <row r="1076" customFormat="false" ht="13" hidden="false" customHeight="false" outlineLevel="0" collapsed="false">
      <c r="C1076" s="651" t="s">
        <v>440</v>
      </c>
      <c r="D1076" s="731" t="s">
        <v>1495</v>
      </c>
    </row>
    <row r="1077" customFormat="false" ht="13" hidden="false" customHeight="false" outlineLevel="0" collapsed="false">
      <c r="C1077" s="651" t="s">
        <v>440</v>
      </c>
      <c r="D1077" s="731" t="s">
        <v>1496</v>
      </c>
    </row>
    <row r="1078" customFormat="false" ht="13" hidden="false" customHeight="false" outlineLevel="0" collapsed="false">
      <c r="C1078" s="651" t="s">
        <v>440</v>
      </c>
      <c r="D1078" s="731" t="s">
        <v>1497</v>
      </c>
    </row>
    <row r="1079" customFormat="false" ht="13" hidden="false" customHeight="false" outlineLevel="0" collapsed="false">
      <c r="C1079" s="651" t="s">
        <v>440</v>
      </c>
      <c r="D1079" s="731" t="s">
        <v>1498</v>
      </c>
    </row>
    <row r="1080" customFormat="false" ht="13" hidden="false" customHeight="false" outlineLevel="0" collapsed="false">
      <c r="C1080" s="651" t="s">
        <v>440</v>
      </c>
      <c r="D1080" s="731" t="s">
        <v>1499</v>
      </c>
    </row>
    <row r="1081" customFormat="false" ht="13" hidden="false" customHeight="false" outlineLevel="0" collapsed="false">
      <c r="C1081" s="651" t="s">
        <v>440</v>
      </c>
      <c r="D1081" s="731" t="s">
        <v>1500</v>
      </c>
    </row>
    <row r="1082" customFormat="false" ht="13" hidden="false" customHeight="false" outlineLevel="0" collapsed="false">
      <c r="C1082" s="651" t="s">
        <v>440</v>
      </c>
      <c r="D1082" s="731" t="s">
        <v>1501</v>
      </c>
    </row>
    <row r="1083" customFormat="false" ht="13" hidden="false" customHeight="false" outlineLevel="0" collapsed="false">
      <c r="C1083" s="651" t="s">
        <v>440</v>
      </c>
      <c r="D1083" s="731" t="s">
        <v>1502</v>
      </c>
    </row>
    <row r="1084" customFormat="false" ht="13" hidden="false" customHeight="false" outlineLevel="0" collapsed="false">
      <c r="C1084" s="651" t="s">
        <v>440</v>
      </c>
      <c r="D1084" s="731" t="s">
        <v>1503</v>
      </c>
    </row>
    <row r="1085" customFormat="false" ht="13" hidden="false" customHeight="false" outlineLevel="0" collapsed="false">
      <c r="C1085" s="651" t="s">
        <v>440</v>
      </c>
      <c r="D1085" s="731" t="s">
        <v>1504</v>
      </c>
    </row>
    <row r="1086" customFormat="false" ht="13" hidden="false" customHeight="false" outlineLevel="0" collapsed="false">
      <c r="C1086" s="651" t="s">
        <v>440</v>
      </c>
      <c r="D1086" s="731" t="s">
        <v>1505</v>
      </c>
    </row>
    <row r="1087" customFormat="false" ht="13" hidden="false" customHeight="false" outlineLevel="0" collapsed="false">
      <c r="C1087" s="651" t="s">
        <v>440</v>
      </c>
      <c r="D1087" s="731" t="s">
        <v>1506</v>
      </c>
    </row>
    <row r="1088" customFormat="false" ht="13" hidden="false" customHeight="false" outlineLevel="0" collapsed="false">
      <c r="C1088" s="651" t="s">
        <v>440</v>
      </c>
      <c r="D1088" s="731" t="s">
        <v>1507</v>
      </c>
    </row>
    <row r="1089" customFormat="false" ht="13" hidden="false" customHeight="false" outlineLevel="0" collapsed="false">
      <c r="C1089" s="651" t="s">
        <v>440</v>
      </c>
      <c r="D1089" s="731" t="s">
        <v>1508</v>
      </c>
    </row>
    <row r="1090" customFormat="false" ht="13" hidden="false" customHeight="false" outlineLevel="0" collapsed="false">
      <c r="C1090" s="651" t="s">
        <v>440</v>
      </c>
      <c r="D1090" s="731" t="s">
        <v>1509</v>
      </c>
    </row>
    <row r="1091" customFormat="false" ht="13" hidden="false" customHeight="false" outlineLevel="0" collapsed="false">
      <c r="C1091" s="651" t="s">
        <v>440</v>
      </c>
      <c r="D1091" s="731" t="s">
        <v>1510</v>
      </c>
    </row>
    <row r="1092" customFormat="false" ht="13" hidden="false" customHeight="false" outlineLevel="0" collapsed="false">
      <c r="C1092" s="651" t="s">
        <v>440</v>
      </c>
      <c r="D1092" s="731" t="s">
        <v>1511</v>
      </c>
    </row>
    <row r="1093" customFormat="false" ht="13" hidden="false" customHeight="false" outlineLevel="0" collapsed="false">
      <c r="C1093" s="651" t="s">
        <v>440</v>
      </c>
      <c r="D1093" s="731" t="s">
        <v>1512</v>
      </c>
    </row>
    <row r="1094" customFormat="false" ht="13" hidden="false" customHeight="false" outlineLevel="0" collapsed="false">
      <c r="C1094" s="651" t="s">
        <v>440</v>
      </c>
      <c r="D1094" s="731" t="s">
        <v>1513</v>
      </c>
    </row>
    <row r="1095" customFormat="false" ht="13" hidden="false" customHeight="false" outlineLevel="0" collapsed="false">
      <c r="C1095" s="651" t="s">
        <v>442</v>
      </c>
      <c r="D1095" s="731" t="s">
        <v>1514</v>
      </c>
    </row>
    <row r="1096" customFormat="false" ht="13" hidden="false" customHeight="false" outlineLevel="0" collapsed="false">
      <c r="C1096" s="651" t="s">
        <v>442</v>
      </c>
      <c r="D1096" s="731" t="s">
        <v>1515</v>
      </c>
    </row>
    <row r="1097" customFormat="false" ht="13" hidden="false" customHeight="false" outlineLevel="0" collapsed="false">
      <c r="C1097" s="651" t="s">
        <v>442</v>
      </c>
      <c r="D1097" s="731" t="s">
        <v>1516</v>
      </c>
    </row>
    <row r="1098" customFormat="false" ht="13" hidden="false" customHeight="false" outlineLevel="0" collapsed="false">
      <c r="C1098" s="651" t="s">
        <v>442</v>
      </c>
      <c r="D1098" s="731" t="s">
        <v>1517</v>
      </c>
    </row>
    <row r="1099" customFormat="false" ht="13" hidden="false" customHeight="false" outlineLevel="0" collapsed="false">
      <c r="C1099" s="651" t="s">
        <v>442</v>
      </c>
      <c r="D1099" s="731" t="s">
        <v>1518</v>
      </c>
    </row>
    <row r="1100" customFormat="false" ht="13" hidden="false" customHeight="false" outlineLevel="0" collapsed="false">
      <c r="C1100" s="651" t="s">
        <v>442</v>
      </c>
      <c r="D1100" s="731" t="s">
        <v>1519</v>
      </c>
    </row>
    <row r="1101" customFormat="false" ht="13" hidden="false" customHeight="false" outlineLevel="0" collapsed="false">
      <c r="C1101" s="651" t="s">
        <v>442</v>
      </c>
      <c r="D1101" s="731" t="s">
        <v>1520</v>
      </c>
    </row>
    <row r="1102" customFormat="false" ht="13" hidden="false" customHeight="false" outlineLevel="0" collapsed="false">
      <c r="C1102" s="651" t="s">
        <v>442</v>
      </c>
      <c r="D1102" s="731" t="s">
        <v>1521</v>
      </c>
    </row>
    <row r="1103" customFormat="false" ht="13" hidden="false" customHeight="false" outlineLevel="0" collapsed="false">
      <c r="C1103" s="651" t="s">
        <v>442</v>
      </c>
      <c r="D1103" s="731" t="s">
        <v>1522</v>
      </c>
    </row>
    <row r="1104" customFormat="false" ht="13" hidden="false" customHeight="false" outlineLevel="0" collapsed="false">
      <c r="C1104" s="651" t="s">
        <v>442</v>
      </c>
      <c r="D1104" s="731" t="s">
        <v>1523</v>
      </c>
    </row>
    <row r="1105" customFormat="false" ht="13" hidden="false" customHeight="false" outlineLevel="0" collapsed="false">
      <c r="C1105" s="651" t="s">
        <v>442</v>
      </c>
      <c r="D1105" s="731" t="s">
        <v>1524</v>
      </c>
    </row>
    <row r="1106" customFormat="false" ht="13" hidden="false" customHeight="false" outlineLevel="0" collapsed="false">
      <c r="C1106" s="651" t="s">
        <v>442</v>
      </c>
      <c r="D1106" s="731" t="s">
        <v>1525</v>
      </c>
    </row>
    <row r="1107" customFormat="false" ht="13" hidden="false" customHeight="false" outlineLevel="0" collapsed="false">
      <c r="C1107" s="651" t="s">
        <v>442</v>
      </c>
      <c r="D1107" s="731" t="s">
        <v>1526</v>
      </c>
    </row>
    <row r="1108" customFormat="false" ht="13" hidden="false" customHeight="false" outlineLevel="0" collapsed="false">
      <c r="C1108" s="651" t="s">
        <v>442</v>
      </c>
      <c r="D1108" s="731" t="s">
        <v>1527</v>
      </c>
    </row>
    <row r="1109" customFormat="false" ht="13" hidden="false" customHeight="false" outlineLevel="0" collapsed="false">
      <c r="C1109" s="651" t="s">
        <v>442</v>
      </c>
      <c r="D1109" s="731" t="s">
        <v>1528</v>
      </c>
    </row>
    <row r="1110" customFormat="false" ht="13" hidden="false" customHeight="false" outlineLevel="0" collapsed="false">
      <c r="C1110" s="651" t="s">
        <v>442</v>
      </c>
      <c r="D1110" s="731" t="s">
        <v>1529</v>
      </c>
    </row>
    <row r="1111" customFormat="false" ht="13" hidden="false" customHeight="false" outlineLevel="0" collapsed="false">
      <c r="C1111" s="651" t="s">
        <v>442</v>
      </c>
      <c r="D1111" s="731" t="s">
        <v>1530</v>
      </c>
    </row>
    <row r="1112" customFormat="false" ht="13" hidden="false" customHeight="false" outlineLevel="0" collapsed="false">
      <c r="C1112" s="651" t="s">
        <v>442</v>
      </c>
      <c r="D1112" s="731" t="s">
        <v>1531</v>
      </c>
    </row>
    <row r="1113" customFormat="false" ht="13" hidden="false" customHeight="false" outlineLevel="0" collapsed="false">
      <c r="C1113" s="651" t="s">
        <v>442</v>
      </c>
      <c r="D1113" s="731" t="s">
        <v>1532</v>
      </c>
    </row>
    <row r="1114" customFormat="false" ht="13" hidden="false" customHeight="false" outlineLevel="0" collapsed="false">
      <c r="C1114" s="651" t="s">
        <v>442</v>
      </c>
      <c r="D1114" s="731" t="s">
        <v>1533</v>
      </c>
    </row>
    <row r="1115" customFormat="false" ht="13" hidden="false" customHeight="false" outlineLevel="0" collapsed="false">
      <c r="C1115" s="651" t="s">
        <v>442</v>
      </c>
      <c r="D1115" s="731" t="s">
        <v>1534</v>
      </c>
    </row>
    <row r="1116" customFormat="false" ht="13" hidden="false" customHeight="false" outlineLevel="0" collapsed="false">
      <c r="C1116" s="651" t="s">
        <v>442</v>
      </c>
      <c r="D1116" s="731" t="s">
        <v>1535</v>
      </c>
    </row>
    <row r="1117" customFormat="false" ht="13" hidden="false" customHeight="false" outlineLevel="0" collapsed="false">
      <c r="C1117" s="651" t="s">
        <v>442</v>
      </c>
      <c r="D1117" s="731" t="s">
        <v>1536</v>
      </c>
    </row>
    <row r="1118" customFormat="false" ht="13" hidden="false" customHeight="false" outlineLevel="0" collapsed="false">
      <c r="C1118" s="651" t="s">
        <v>442</v>
      </c>
      <c r="D1118" s="731" t="s">
        <v>1537</v>
      </c>
    </row>
    <row r="1119" customFormat="false" ht="13" hidden="false" customHeight="false" outlineLevel="0" collapsed="false">
      <c r="C1119" s="651" t="s">
        <v>442</v>
      </c>
      <c r="D1119" s="731" t="s">
        <v>1538</v>
      </c>
    </row>
    <row r="1120" customFormat="false" ht="13" hidden="false" customHeight="false" outlineLevel="0" collapsed="false">
      <c r="C1120" s="651" t="s">
        <v>442</v>
      </c>
      <c r="D1120" s="731" t="s">
        <v>1539</v>
      </c>
    </row>
    <row r="1121" customFormat="false" ht="13" hidden="false" customHeight="false" outlineLevel="0" collapsed="false">
      <c r="C1121" s="651" t="s">
        <v>444</v>
      </c>
      <c r="D1121" s="731" t="s">
        <v>1540</v>
      </c>
    </row>
    <row r="1122" customFormat="false" ht="13" hidden="false" customHeight="false" outlineLevel="0" collapsed="false">
      <c r="C1122" s="651" t="s">
        <v>444</v>
      </c>
      <c r="D1122" s="731" t="s">
        <v>1541</v>
      </c>
    </row>
    <row r="1123" customFormat="false" ht="13" hidden="false" customHeight="false" outlineLevel="0" collapsed="false">
      <c r="C1123" s="651" t="s">
        <v>444</v>
      </c>
      <c r="D1123" s="731" t="s">
        <v>1542</v>
      </c>
    </row>
    <row r="1124" customFormat="false" ht="13" hidden="false" customHeight="false" outlineLevel="0" collapsed="false">
      <c r="C1124" s="651" t="s">
        <v>444</v>
      </c>
      <c r="D1124" s="731" t="s">
        <v>1543</v>
      </c>
    </row>
    <row r="1125" customFormat="false" ht="13" hidden="false" customHeight="false" outlineLevel="0" collapsed="false">
      <c r="C1125" s="651" t="s">
        <v>444</v>
      </c>
      <c r="D1125" s="731" t="s">
        <v>1544</v>
      </c>
    </row>
    <row r="1126" customFormat="false" ht="13" hidden="false" customHeight="false" outlineLevel="0" collapsed="false">
      <c r="C1126" s="651" t="s">
        <v>444</v>
      </c>
      <c r="D1126" s="731" t="s">
        <v>1545</v>
      </c>
    </row>
    <row r="1127" customFormat="false" ht="13" hidden="false" customHeight="false" outlineLevel="0" collapsed="false">
      <c r="C1127" s="651" t="s">
        <v>444</v>
      </c>
      <c r="D1127" s="731" t="s">
        <v>1546</v>
      </c>
    </row>
    <row r="1128" customFormat="false" ht="13" hidden="false" customHeight="false" outlineLevel="0" collapsed="false">
      <c r="C1128" s="651" t="s">
        <v>444</v>
      </c>
      <c r="D1128" s="731" t="s">
        <v>1547</v>
      </c>
    </row>
    <row r="1129" customFormat="false" ht="13" hidden="false" customHeight="false" outlineLevel="0" collapsed="false">
      <c r="C1129" s="651" t="s">
        <v>444</v>
      </c>
      <c r="D1129" s="731" t="s">
        <v>1548</v>
      </c>
    </row>
    <row r="1130" customFormat="false" ht="13" hidden="false" customHeight="false" outlineLevel="0" collapsed="false">
      <c r="C1130" s="651" t="s">
        <v>444</v>
      </c>
      <c r="D1130" s="731" t="s">
        <v>1549</v>
      </c>
    </row>
    <row r="1131" customFormat="false" ht="13" hidden="false" customHeight="false" outlineLevel="0" collapsed="false">
      <c r="C1131" s="651" t="s">
        <v>444</v>
      </c>
      <c r="D1131" s="731" t="s">
        <v>1550</v>
      </c>
    </row>
    <row r="1132" customFormat="false" ht="13" hidden="false" customHeight="false" outlineLevel="0" collapsed="false">
      <c r="C1132" s="651" t="s">
        <v>444</v>
      </c>
      <c r="D1132" s="731" t="s">
        <v>1551</v>
      </c>
    </row>
    <row r="1133" customFormat="false" ht="13" hidden="false" customHeight="false" outlineLevel="0" collapsed="false">
      <c r="C1133" s="651" t="s">
        <v>444</v>
      </c>
      <c r="D1133" s="731" t="s">
        <v>1552</v>
      </c>
    </row>
    <row r="1134" customFormat="false" ht="13" hidden="false" customHeight="false" outlineLevel="0" collapsed="false">
      <c r="C1134" s="651" t="s">
        <v>444</v>
      </c>
      <c r="D1134" s="731" t="s">
        <v>1553</v>
      </c>
    </row>
    <row r="1135" customFormat="false" ht="13" hidden="false" customHeight="false" outlineLevel="0" collapsed="false">
      <c r="C1135" s="651" t="s">
        <v>444</v>
      </c>
      <c r="D1135" s="731" t="s">
        <v>1554</v>
      </c>
    </row>
    <row r="1136" customFormat="false" ht="13" hidden="false" customHeight="false" outlineLevel="0" collapsed="false">
      <c r="C1136" s="651" t="s">
        <v>444</v>
      </c>
      <c r="D1136" s="731" t="s">
        <v>1555</v>
      </c>
    </row>
    <row r="1137" customFormat="false" ht="13" hidden="false" customHeight="false" outlineLevel="0" collapsed="false">
      <c r="C1137" s="651" t="s">
        <v>444</v>
      </c>
      <c r="D1137" s="731" t="s">
        <v>1556</v>
      </c>
    </row>
    <row r="1138" customFormat="false" ht="13" hidden="false" customHeight="false" outlineLevel="0" collapsed="false">
      <c r="C1138" s="651" t="s">
        <v>444</v>
      </c>
      <c r="D1138" s="731" t="s">
        <v>1557</v>
      </c>
    </row>
    <row r="1139" customFormat="false" ht="13" hidden="false" customHeight="false" outlineLevel="0" collapsed="false">
      <c r="C1139" s="651" t="s">
        <v>444</v>
      </c>
      <c r="D1139" s="731" t="s">
        <v>1558</v>
      </c>
    </row>
    <row r="1140" customFormat="false" ht="13" hidden="false" customHeight="false" outlineLevel="0" collapsed="false">
      <c r="C1140" s="651" t="s">
        <v>444</v>
      </c>
      <c r="D1140" s="731" t="s">
        <v>1559</v>
      </c>
    </row>
    <row r="1141" customFormat="false" ht="13" hidden="false" customHeight="false" outlineLevel="0" collapsed="false">
      <c r="C1141" s="651" t="s">
        <v>444</v>
      </c>
      <c r="D1141" s="731" t="s">
        <v>1560</v>
      </c>
    </row>
    <row r="1142" customFormat="false" ht="13" hidden="false" customHeight="false" outlineLevel="0" collapsed="false">
      <c r="C1142" s="651" t="s">
        <v>444</v>
      </c>
      <c r="D1142" s="731" t="s">
        <v>1561</v>
      </c>
    </row>
    <row r="1143" customFormat="false" ht="13" hidden="false" customHeight="false" outlineLevel="0" collapsed="false">
      <c r="C1143" s="651" t="s">
        <v>444</v>
      </c>
      <c r="D1143" s="731" t="s">
        <v>1562</v>
      </c>
    </row>
    <row r="1144" customFormat="false" ht="13" hidden="false" customHeight="false" outlineLevel="0" collapsed="false">
      <c r="C1144" s="651" t="s">
        <v>444</v>
      </c>
      <c r="D1144" s="731" t="s">
        <v>1563</v>
      </c>
    </row>
    <row r="1145" customFormat="false" ht="13" hidden="false" customHeight="false" outlineLevel="0" collapsed="false">
      <c r="C1145" s="651" t="s">
        <v>444</v>
      </c>
      <c r="D1145" s="731" t="s">
        <v>1564</v>
      </c>
    </row>
    <row r="1146" customFormat="false" ht="13" hidden="false" customHeight="false" outlineLevel="0" collapsed="false">
      <c r="C1146" s="651" t="s">
        <v>444</v>
      </c>
      <c r="D1146" s="731" t="s">
        <v>1565</v>
      </c>
    </row>
    <row r="1147" customFormat="false" ht="13" hidden="false" customHeight="false" outlineLevel="0" collapsed="false">
      <c r="C1147" s="651" t="s">
        <v>444</v>
      </c>
      <c r="D1147" s="731" t="s">
        <v>1566</v>
      </c>
    </row>
    <row r="1148" customFormat="false" ht="13" hidden="false" customHeight="false" outlineLevel="0" collapsed="false">
      <c r="C1148" s="651" t="s">
        <v>444</v>
      </c>
      <c r="D1148" s="731" t="s">
        <v>1567</v>
      </c>
    </row>
    <row r="1149" customFormat="false" ht="13" hidden="false" customHeight="false" outlineLevel="0" collapsed="false">
      <c r="C1149" s="651" t="s">
        <v>444</v>
      </c>
      <c r="D1149" s="731" t="s">
        <v>1568</v>
      </c>
    </row>
    <row r="1150" customFormat="false" ht="13" hidden="false" customHeight="false" outlineLevel="0" collapsed="false">
      <c r="C1150" s="651" t="s">
        <v>444</v>
      </c>
      <c r="D1150" s="731" t="s">
        <v>1569</v>
      </c>
    </row>
    <row r="1151" customFormat="false" ht="13" hidden="false" customHeight="false" outlineLevel="0" collapsed="false">
      <c r="C1151" s="651" t="s">
        <v>444</v>
      </c>
      <c r="D1151" s="731" t="s">
        <v>1570</v>
      </c>
    </row>
    <row r="1152" customFormat="false" ht="13" hidden="false" customHeight="false" outlineLevel="0" collapsed="false">
      <c r="C1152" s="651" t="s">
        <v>444</v>
      </c>
      <c r="D1152" s="731" t="s">
        <v>1571</v>
      </c>
    </row>
    <row r="1153" customFormat="false" ht="13" hidden="false" customHeight="false" outlineLevel="0" collapsed="false">
      <c r="C1153" s="651" t="s">
        <v>444</v>
      </c>
      <c r="D1153" s="731" t="s">
        <v>1572</v>
      </c>
    </row>
    <row r="1154" customFormat="false" ht="13" hidden="false" customHeight="false" outlineLevel="0" collapsed="false">
      <c r="C1154" s="651" t="s">
        <v>444</v>
      </c>
      <c r="D1154" s="731" t="s">
        <v>1573</v>
      </c>
    </row>
    <row r="1155" customFormat="false" ht="13" hidden="false" customHeight="false" outlineLevel="0" collapsed="false">
      <c r="C1155" s="651" t="s">
        <v>444</v>
      </c>
      <c r="D1155" s="731" t="s">
        <v>1574</v>
      </c>
    </row>
    <row r="1156" customFormat="false" ht="13" hidden="false" customHeight="false" outlineLevel="0" collapsed="false">
      <c r="C1156" s="651" t="s">
        <v>444</v>
      </c>
      <c r="D1156" s="731" t="s">
        <v>1575</v>
      </c>
    </row>
    <row r="1157" customFormat="false" ht="13" hidden="false" customHeight="false" outlineLevel="0" collapsed="false">
      <c r="C1157" s="651" t="s">
        <v>444</v>
      </c>
      <c r="D1157" s="731" t="s">
        <v>1576</v>
      </c>
    </row>
    <row r="1158" customFormat="false" ht="13" hidden="false" customHeight="false" outlineLevel="0" collapsed="false">
      <c r="C1158" s="651" t="s">
        <v>444</v>
      </c>
      <c r="D1158" s="731" t="s">
        <v>1577</v>
      </c>
    </row>
    <row r="1159" customFormat="false" ht="13" hidden="false" customHeight="false" outlineLevel="0" collapsed="false">
      <c r="C1159" s="651" t="s">
        <v>444</v>
      </c>
      <c r="D1159" s="731" t="s">
        <v>1578</v>
      </c>
    </row>
    <row r="1160" customFormat="false" ht="13" hidden="false" customHeight="false" outlineLevel="0" collapsed="false">
      <c r="C1160" s="651" t="s">
        <v>444</v>
      </c>
      <c r="D1160" s="731" t="s">
        <v>1579</v>
      </c>
    </row>
    <row r="1161" customFormat="false" ht="13" hidden="false" customHeight="false" outlineLevel="0" collapsed="false">
      <c r="C1161" s="651" t="s">
        <v>444</v>
      </c>
      <c r="D1161" s="731" t="s">
        <v>1580</v>
      </c>
    </row>
    <row r="1162" customFormat="false" ht="13" hidden="false" customHeight="false" outlineLevel="0" collapsed="false">
      <c r="C1162" s="651" t="s">
        <v>444</v>
      </c>
      <c r="D1162" s="731" t="s">
        <v>1581</v>
      </c>
    </row>
    <row r="1163" customFormat="false" ht="13" hidden="false" customHeight="false" outlineLevel="0" collapsed="false">
      <c r="C1163" s="651" t="s">
        <v>444</v>
      </c>
      <c r="D1163" s="731" t="s">
        <v>1582</v>
      </c>
    </row>
    <row r="1164" customFormat="false" ht="13" hidden="false" customHeight="false" outlineLevel="0" collapsed="false">
      <c r="C1164" s="651" t="s">
        <v>446</v>
      </c>
      <c r="D1164" s="731" t="s">
        <v>1583</v>
      </c>
    </row>
    <row r="1165" customFormat="false" ht="13" hidden="false" customHeight="false" outlineLevel="0" collapsed="false">
      <c r="C1165" s="651" t="s">
        <v>446</v>
      </c>
      <c r="D1165" s="731" t="s">
        <v>1584</v>
      </c>
    </row>
    <row r="1166" customFormat="false" ht="13" hidden="false" customHeight="false" outlineLevel="0" collapsed="false">
      <c r="C1166" s="651" t="s">
        <v>446</v>
      </c>
      <c r="D1166" s="731" t="s">
        <v>1585</v>
      </c>
    </row>
    <row r="1167" customFormat="false" ht="13" hidden="false" customHeight="false" outlineLevel="0" collapsed="false">
      <c r="C1167" s="651" t="s">
        <v>446</v>
      </c>
      <c r="D1167" s="731" t="s">
        <v>1586</v>
      </c>
    </row>
    <row r="1168" customFormat="false" ht="13" hidden="false" customHeight="false" outlineLevel="0" collapsed="false">
      <c r="C1168" s="651" t="s">
        <v>446</v>
      </c>
      <c r="D1168" s="731" t="s">
        <v>1587</v>
      </c>
    </row>
    <row r="1169" customFormat="false" ht="13" hidden="false" customHeight="false" outlineLevel="0" collapsed="false">
      <c r="C1169" s="651" t="s">
        <v>446</v>
      </c>
      <c r="D1169" s="731" t="s">
        <v>1588</v>
      </c>
    </row>
    <row r="1170" customFormat="false" ht="13" hidden="false" customHeight="false" outlineLevel="0" collapsed="false">
      <c r="C1170" s="651" t="s">
        <v>446</v>
      </c>
      <c r="D1170" s="731" t="s">
        <v>1589</v>
      </c>
    </row>
    <row r="1171" customFormat="false" ht="13" hidden="false" customHeight="false" outlineLevel="0" collapsed="false">
      <c r="C1171" s="651" t="s">
        <v>446</v>
      </c>
      <c r="D1171" s="731" t="s">
        <v>1590</v>
      </c>
    </row>
    <row r="1172" customFormat="false" ht="13" hidden="false" customHeight="false" outlineLevel="0" collapsed="false">
      <c r="C1172" s="651" t="s">
        <v>446</v>
      </c>
      <c r="D1172" s="731" t="s">
        <v>1591</v>
      </c>
    </row>
    <row r="1173" customFormat="false" ht="13" hidden="false" customHeight="false" outlineLevel="0" collapsed="false">
      <c r="C1173" s="651" t="s">
        <v>446</v>
      </c>
      <c r="D1173" s="731" t="s">
        <v>1592</v>
      </c>
    </row>
    <row r="1174" customFormat="false" ht="13" hidden="false" customHeight="false" outlineLevel="0" collapsed="false">
      <c r="C1174" s="651" t="s">
        <v>446</v>
      </c>
      <c r="D1174" s="731" t="s">
        <v>1593</v>
      </c>
    </row>
    <row r="1175" customFormat="false" ht="13" hidden="false" customHeight="false" outlineLevel="0" collapsed="false">
      <c r="C1175" s="651" t="s">
        <v>446</v>
      </c>
      <c r="D1175" s="731" t="s">
        <v>1594</v>
      </c>
    </row>
    <row r="1176" customFormat="false" ht="13" hidden="false" customHeight="false" outlineLevel="0" collapsed="false">
      <c r="C1176" s="651" t="s">
        <v>446</v>
      </c>
      <c r="D1176" s="731" t="s">
        <v>1595</v>
      </c>
    </row>
    <row r="1177" customFormat="false" ht="13" hidden="false" customHeight="false" outlineLevel="0" collapsed="false">
      <c r="C1177" s="651" t="s">
        <v>446</v>
      </c>
      <c r="D1177" s="731" t="s">
        <v>1596</v>
      </c>
    </row>
    <row r="1178" customFormat="false" ht="13" hidden="false" customHeight="false" outlineLevel="0" collapsed="false">
      <c r="C1178" s="651" t="s">
        <v>446</v>
      </c>
      <c r="D1178" s="731" t="s">
        <v>1597</v>
      </c>
    </row>
    <row r="1179" customFormat="false" ht="13" hidden="false" customHeight="false" outlineLevel="0" collapsed="false">
      <c r="C1179" s="651" t="s">
        <v>446</v>
      </c>
      <c r="D1179" s="731" t="s">
        <v>1598</v>
      </c>
    </row>
    <row r="1180" customFormat="false" ht="13" hidden="false" customHeight="false" outlineLevel="0" collapsed="false">
      <c r="C1180" s="651" t="s">
        <v>446</v>
      </c>
      <c r="D1180" s="731" t="s">
        <v>1599</v>
      </c>
    </row>
    <row r="1181" customFormat="false" ht="13" hidden="false" customHeight="false" outlineLevel="0" collapsed="false">
      <c r="C1181" s="651" t="s">
        <v>446</v>
      </c>
      <c r="D1181" s="731" t="s">
        <v>1600</v>
      </c>
    </row>
    <row r="1182" customFormat="false" ht="13" hidden="false" customHeight="false" outlineLevel="0" collapsed="false">
      <c r="C1182" s="651" t="s">
        <v>446</v>
      </c>
      <c r="D1182" s="731" t="s">
        <v>1601</v>
      </c>
    </row>
    <row r="1183" customFormat="false" ht="13" hidden="false" customHeight="false" outlineLevel="0" collapsed="false">
      <c r="C1183" s="651" t="s">
        <v>446</v>
      </c>
      <c r="D1183" s="731" t="s">
        <v>1602</v>
      </c>
    </row>
    <row r="1184" customFormat="false" ht="13" hidden="false" customHeight="false" outlineLevel="0" collapsed="false">
      <c r="C1184" s="651" t="s">
        <v>446</v>
      </c>
      <c r="D1184" s="731" t="s">
        <v>1603</v>
      </c>
    </row>
    <row r="1185" customFormat="false" ht="13" hidden="false" customHeight="false" outlineLevel="0" collapsed="false">
      <c r="C1185" s="651" t="s">
        <v>446</v>
      </c>
      <c r="D1185" s="731" t="s">
        <v>1604</v>
      </c>
    </row>
    <row r="1186" customFormat="false" ht="13" hidden="false" customHeight="false" outlineLevel="0" collapsed="false">
      <c r="C1186" s="651" t="s">
        <v>446</v>
      </c>
      <c r="D1186" s="731" t="s">
        <v>1605</v>
      </c>
    </row>
    <row r="1187" customFormat="false" ht="13" hidden="false" customHeight="false" outlineLevel="0" collapsed="false">
      <c r="C1187" s="651" t="s">
        <v>446</v>
      </c>
      <c r="D1187" s="731" t="s">
        <v>1606</v>
      </c>
    </row>
    <row r="1188" customFormat="false" ht="13" hidden="false" customHeight="false" outlineLevel="0" collapsed="false">
      <c r="C1188" s="651" t="s">
        <v>446</v>
      </c>
      <c r="D1188" s="731" t="s">
        <v>1607</v>
      </c>
    </row>
    <row r="1189" customFormat="false" ht="13" hidden="false" customHeight="false" outlineLevel="0" collapsed="false">
      <c r="C1189" s="651" t="s">
        <v>446</v>
      </c>
      <c r="D1189" s="731" t="s">
        <v>1608</v>
      </c>
    </row>
    <row r="1190" customFormat="false" ht="13" hidden="false" customHeight="false" outlineLevel="0" collapsed="false">
      <c r="C1190" s="651" t="s">
        <v>446</v>
      </c>
      <c r="D1190" s="731" t="s">
        <v>1609</v>
      </c>
    </row>
    <row r="1191" customFormat="false" ht="13" hidden="false" customHeight="false" outlineLevel="0" collapsed="false">
      <c r="C1191" s="651" t="s">
        <v>446</v>
      </c>
      <c r="D1191" s="731" t="s">
        <v>1610</v>
      </c>
    </row>
    <row r="1192" customFormat="false" ht="13" hidden="false" customHeight="false" outlineLevel="0" collapsed="false">
      <c r="C1192" s="651" t="s">
        <v>446</v>
      </c>
      <c r="D1192" s="731" t="s">
        <v>1611</v>
      </c>
    </row>
    <row r="1193" customFormat="false" ht="13" hidden="false" customHeight="false" outlineLevel="0" collapsed="false">
      <c r="C1193" s="651" t="s">
        <v>446</v>
      </c>
      <c r="D1193" s="731" t="s">
        <v>1612</v>
      </c>
    </row>
    <row r="1194" customFormat="false" ht="13" hidden="false" customHeight="false" outlineLevel="0" collapsed="false">
      <c r="C1194" s="651" t="s">
        <v>446</v>
      </c>
      <c r="D1194" s="731" t="s">
        <v>1613</v>
      </c>
    </row>
    <row r="1195" customFormat="false" ht="13" hidden="false" customHeight="false" outlineLevel="0" collapsed="false">
      <c r="C1195" s="651" t="s">
        <v>446</v>
      </c>
      <c r="D1195" s="731" t="s">
        <v>1614</v>
      </c>
    </row>
    <row r="1196" customFormat="false" ht="13" hidden="false" customHeight="false" outlineLevel="0" collapsed="false">
      <c r="C1196" s="651" t="s">
        <v>446</v>
      </c>
      <c r="D1196" s="731" t="s">
        <v>1615</v>
      </c>
    </row>
    <row r="1197" customFormat="false" ht="13" hidden="false" customHeight="false" outlineLevel="0" collapsed="false">
      <c r="C1197" s="651" t="s">
        <v>446</v>
      </c>
      <c r="D1197" s="731" t="s">
        <v>1616</v>
      </c>
    </row>
    <row r="1198" customFormat="false" ht="13" hidden="false" customHeight="false" outlineLevel="0" collapsed="false">
      <c r="C1198" s="651" t="s">
        <v>446</v>
      </c>
      <c r="D1198" s="731" t="s">
        <v>1617</v>
      </c>
    </row>
    <row r="1199" customFormat="false" ht="13" hidden="false" customHeight="false" outlineLevel="0" collapsed="false">
      <c r="C1199" s="651" t="s">
        <v>446</v>
      </c>
      <c r="D1199" s="731" t="s">
        <v>1618</v>
      </c>
    </row>
    <row r="1200" customFormat="false" ht="13" hidden="false" customHeight="false" outlineLevel="0" collapsed="false">
      <c r="C1200" s="651" t="s">
        <v>446</v>
      </c>
      <c r="D1200" s="731" t="s">
        <v>1580</v>
      </c>
    </row>
    <row r="1201" customFormat="false" ht="13" hidden="false" customHeight="false" outlineLevel="0" collapsed="false">
      <c r="C1201" s="651" t="s">
        <v>446</v>
      </c>
      <c r="D1201" s="731" t="s">
        <v>1619</v>
      </c>
    </row>
    <row r="1202" customFormat="false" ht="13" hidden="false" customHeight="false" outlineLevel="0" collapsed="false">
      <c r="C1202" s="651" t="s">
        <v>446</v>
      </c>
      <c r="D1202" s="731" t="s">
        <v>1620</v>
      </c>
    </row>
    <row r="1203" customFormat="false" ht="13" hidden="false" customHeight="false" outlineLevel="0" collapsed="false">
      <c r="C1203" s="651" t="s">
        <v>446</v>
      </c>
      <c r="D1203" s="731" t="s">
        <v>1621</v>
      </c>
    </row>
    <row r="1204" customFormat="false" ht="13" hidden="false" customHeight="false" outlineLevel="0" collapsed="false">
      <c r="C1204" s="651" t="s">
        <v>446</v>
      </c>
      <c r="D1204" s="731" t="s">
        <v>1622</v>
      </c>
    </row>
    <row r="1205" customFormat="false" ht="13" hidden="false" customHeight="false" outlineLevel="0" collapsed="false">
      <c r="C1205" s="651" t="s">
        <v>448</v>
      </c>
      <c r="D1205" s="731" t="s">
        <v>1623</v>
      </c>
    </row>
    <row r="1206" customFormat="false" ht="13" hidden="false" customHeight="false" outlineLevel="0" collapsed="false">
      <c r="C1206" s="651" t="s">
        <v>448</v>
      </c>
      <c r="D1206" s="731" t="s">
        <v>1624</v>
      </c>
    </row>
    <row r="1207" customFormat="false" ht="13" hidden="false" customHeight="false" outlineLevel="0" collapsed="false">
      <c r="C1207" s="651" t="s">
        <v>448</v>
      </c>
      <c r="D1207" s="731" t="s">
        <v>1625</v>
      </c>
    </row>
    <row r="1208" customFormat="false" ht="13" hidden="false" customHeight="false" outlineLevel="0" collapsed="false">
      <c r="C1208" s="651" t="s">
        <v>448</v>
      </c>
      <c r="D1208" s="731" t="s">
        <v>1626</v>
      </c>
    </row>
    <row r="1209" customFormat="false" ht="13" hidden="false" customHeight="false" outlineLevel="0" collapsed="false">
      <c r="C1209" s="651" t="s">
        <v>448</v>
      </c>
      <c r="D1209" s="731" t="s">
        <v>1627</v>
      </c>
    </row>
    <row r="1210" customFormat="false" ht="13" hidden="false" customHeight="false" outlineLevel="0" collapsed="false">
      <c r="C1210" s="651" t="s">
        <v>448</v>
      </c>
      <c r="D1210" s="731" t="s">
        <v>1628</v>
      </c>
    </row>
    <row r="1211" customFormat="false" ht="13" hidden="false" customHeight="false" outlineLevel="0" collapsed="false">
      <c r="C1211" s="651" t="s">
        <v>448</v>
      </c>
      <c r="D1211" s="731" t="s">
        <v>1629</v>
      </c>
    </row>
    <row r="1212" customFormat="false" ht="13" hidden="false" customHeight="false" outlineLevel="0" collapsed="false">
      <c r="C1212" s="651" t="s">
        <v>448</v>
      </c>
      <c r="D1212" s="731" t="s">
        <v>1630</v>
      </c>
    </row>
    <row r="1213" customFormat="false" ht="13" hidden="false" customHeight="false" outlineLevel="0" collapsed="false">
      <c r="C1213" s="651" t="s">
        <v>448</v>
      </c>
      <c r="D1213" s="731" t="s">
        <v>1631</v>
      </c>
    </row>
    <row r="1214" customFormat="false" ht="13" hidden="false" customHeight="false" outlineLevel="0" collapsed="false">
      <c r="C1214" s="651" t="s">
        <v>448</v>
      </c>
      <c r="D1214" s="731" t="s">
        <v>1632</v>
      </c>
    </row>
    <row r="1215" customFormat="false" ht="13" hidden="false" customHeight="false" outlineLevel="0" collapsed="false">
      <c r="C1215" s="651" t="s">
        <v>448</v>
      </c>
      <c r="D1215" s="731" t="s">
        <v>1633</v>
      </c>
    </row>
    <row r="1216" customFormat="false" ht="13" hidden="false" customHeight="false" outlineLevel="0" collapsed="false">
      <c r="C1216" s="651" t="s">
        <v>448</v>
      </c>
      <c r="D1216" s="731" t="s">
        <v>1634</v>
      </c>
    </row>
    <row r="1217" customFormat="false" ht="13" hidden="false" customHeight="false" outlineLevel="0" collapsed="false">
      <c r="C1217" s="651" t="s">
        <v>448</v>
      </c>
      <c r="D1217" s="731" t="s">
        <v>1635</v>
      </c>
    </row>
    <row r="1218" customFormat="false" ht="13" hidden="false" customHeight="false" outlineLevel="0" collapsed="false">
      <c r="C1218" s="651" t="s">
        <v>448</v>
      </c>
      <c r="D1218" s="731" t="s">
        <v>1636</v>
      </c>
    </row>
    <row r="1219" customFormat="false" ht="13" hidden="false" customHeight="false" outlineLevel="0" collapsed="false">
      <c r="C1219" s="651" t="s">
        <v>448</v>
      </c>
      <c r="D1219" s="731" t="s">
        <v>1637</v>
      </c>
    </row>
    <row r="1220" customFormat="false" ht="13" hidden="false" customHeight="false" outlineLevel="0" collapsed="false">
      <c r="C1220" s="651" t="s">
        <v>448</v>
      </c>
      <c r="D1220" s="731" t="s">
        <v>1638</v>
      </c>
    </row>
    <row r="1221" customFormat="false" ht="13" hidden="false" customHeight="false" outlineLevel="0" collapsed="false">
      <c r="C1221" s="651" t="s">
        <v>448</v>
      </c>
      <c r="D1221" s="731" t="s">
        <v>1639</v>
      </c>
    </row>
    <row r="1222" customFormat="false" ht="13" hidden="false" customHeight="false" outlineLevel="0" collapsed="false">
      <c r="C1222" s="651" t="s">
        <v>448</v>
      </c>
      <c r="D1222" s="731" t="s">
        <v>784</v>
      </c>
    </row>
    <row r="1223" customFormat="false" ht="13" hidden="false" customHeight="false" outlineLevel="0" collapsed="false">
      <c r="C1223" s="651" t="s">
        <v>448</v>
      </c>
      <c r="D1223" s="731" t="s">
        <v>1640</v>
      </c>
    </row>
    <row r="1224" customFormat="false" ht="13" hidden="false" customHeight="false" outlineLevel="0" collapsed="false">
      <c r="C1224" s="651" t="s">
        <v>448</v>
      </c>
      <c r="D1224" s="731" t="s">
        <v>1641</v>
      </c>
    </row>
    <row r="1225" customFormat="false" ht="13" hidden="false" customHeight="false" outlineLevel="0" collapsed="false">
      <c r="C1225" s="651" t="s">
        <v>448</v>
      </c>
      <c r="D1225" s="731" t="s">
        <v>1642</v>
      </c>
    </row>
    <row r="1226" customFormat="false" ht="13" hidden="false" customHeight="false" outlineLevel="0" collapsed="false">
      <c r="C1226" s="651" t="s">
        <v>448</v>
      </c>
      <c r="D1226" s="731" t="s">
        <v>1643</v>
      </c>
    </row>
    <row r="1227" customFormat="false" ht="13" hidden="false" customHeight="false" outlineLevel="0" collapsed="false">
      <c r="C1227" s="651" t="s">
        <v>448</v>
      </c>
      <c r="D1227" s="731" t="s">
        <v>1644</v>
      </c>
    </row>
    <row r="1228" customFormat="false" ht="13" hidden="false" customHeight="false" outlineLevel="0" collapsed="false">
      <c r="C1228" s="651" t="s">
        <v>448</v>
      </c>
      <c r="D1228" s="731" t="s">
        <v>1645</v>
      </c>
    </row>
    <row r="1229" customFormat="false" ht="13" hidden="false" customHeight="false" outlineLevel="0" collapsed="false">
      <c r="C1229" s="651" t="s">
        <v>448</v>
      </c>
      <c r="D1229" s="731" t="s">
        <v>1646</v>
      </c>
    </row>
    <row r="1230" customFormat="false" ht="13" hidden="false" customHeight="false" outlineLevel="0" collapsed="false">
      <c r="C1230" s="651" t="s">
        <v>448</v>
      </c>
      <c r="D1230" s="731" t="s">
        <v>1647</v>
      </c>
    </row>
    <row r="1231" customFormat="false" ht="13" hidden="false" customHeight="false" outlineLevel="0" collapsed="false">
      <c r="C1231" s="651" t="s">
        <v>448</v>
      </c>
      <c r="D1231" s="731" t="s">
        <v>1648</v>
      </c>
    </row>
    <row r="1232" customFormat="false" ht="13" hidden="false" customHeight="false" outlineLevel="0" collapsed="false">
      <c r="C1232" s="651" t="s">
        <v>448</v>
      </c>
      <c r="D1232" s="731" t="s">
        <v>1649</v>
      </c>
    </row>
    <row r="1233" customFormat="false" ht="13" hidden="false" customHeight="false" outlineLevel="0" collapsed="false">
      <c r="C1233" s="651" t="s">
        <v>448</v>
      </c>
      <c r="D1233" s="731" t="s">
        <v>1650</v>
      </c>
    </row>
    <row r="1234" customFormat="false" ht="13" hidden="false" customHeight="false" outlineLevel="0" collapsed="false">
      <c r="C1234" s="651" t="s">
        <v>448</v>
      </c>
      <c r="D1234" s="731" t="s">
        <v>1651</v>
      </c>
    </row>
    <row r="1235" customFormat="false" ht="13" hidden="false" customHeight="false" outlineLevel="0" collapsed="false">
      <c r="C1235" s="651" t="s">
        <v>448</v>
      </c>
      <c r="D1235" s="731" t="s">
        <v>1652</v>
      </c>
    </row>
    <row r="1236" customFormat="false" ht="13" hidden="false" customHeight="false" outlineLevel="0" collapsed="false">
      <c r="C1236" s="651" t="s">
        <v>448</v>
      </c>
      <c r="D1236" s="731" t="s">
        <v>1653</v>
      </c>
    </row>
    <row r="1237" customFormat="false" ht="13" hidden="false" customHeight="false" outlineLevel="0" collapsed="false">
      <c r="C1237" s="651" t="s">
        <v>448</v>
      </c>
      <c r="D1237" s="731" t="s">
        <v>1654</v>
      </c>
    </row>
    <row r="1238" customFormat="false" ht="13" hidden="false" customHeight="false" outlineLevel="0" collapsed="false">
      <c r="C1238" s="651" t="s">
        <v>448</v>
      </c>
      <c r="D1238" s="731" t="s">
        <v>1655</v>
      </c>
    </row>
    <row r="1239" customFormat="false" ht="13" hidden="false" customHeight="false" outlineLevel="0" collapsed="false">
      <c r="C1239" s="651" t="s">
        <v>448</v>
      </c>
      <c r="D1239" s="731" t="s">
        <v>1656</v>
      </c>
    </row>
    <row r="1240" customFormat="false" ht="13" hidden="false" customHeight="false" outlineLevel="0" collapsed="false">
      <c r="C1240" s="651" t="s">
        <v>448</v>
      </c>
      <c r="D1240" s="731" t="s">
        <v>1657</v>
      </c>
    </row>
    <row r="1241" customFormat="false" ht="13" hidden="false" customHeight="false" outlineLevel="0" collapsed="false">
      <c r="C1241" s="651" t="s">
        <v>448</v>
      </c>
      <c r="D1241" s="731" t="s">
        <v>1658</v>
      </c>
    </row>
    <row r="1242" customFormat="false" ht="13" hidden="false" customHeight="false" outlineLevel="0" collapsed="false">
      <c r="C1242" s="651" t="s">
        <v>448</v>
      </c>
      <c r="D1242" s="731" t="s">
        <v>1287</v>
      </c>
    </row>
    <row r="1243" customFormat="false" ht="13" hidden="false" customHeight="false" outlineLevel="0" collapsed="false">
      <c r="C1243" s="651" t="s">
        <v>448</v>
      </c>
      <c r="D1243" s="731" t="s">
        <v>1659</v>
      </c>
    </row>
    <row r="1244" customFormat="false" ht="13" hidden="false" customHeight="false" outlineLevel="0" collapsed="false">
      <c r="C1244" s="651" t="s">
        <v>450</v>
      </c>
      <c r="D1244" s="731" t="s">
        <v>1660</v>
      </c>
    </row>
    <row r="1245" customFormat="false" ht="13" hidden="false" customHeight="false" outlineLevel="0" collapsed="false">
      <c r="C1245" s="651" t="s">
        <v>450</v>
      </c>
      <c r="D1245" s="731" t="s">
        <v>1661</v>
      </c>
    </row>
    <row r="1246" customFormat="false" ht="13" hidden="false" customHeight="false" outlineLevel="0" collapsed="false">
      <c r="C1246" s="651" t="s">
        <v>450</v>
      </c>
      <c r="D1246" s="731" t="s">
        <v>1662</v>
      </c>
    </row>
    <row r="1247" customFormat="false" ht="13" hidden="false" customHeight="false" outlineLevel="0" collapsed="false">
      <c r="C1247" s="651" t="s">
        <v>450</v>
      </c>
      <c r="D1247" s="731" t="s">
        <v>1663</v>
      </c>
    </row>
    <row r="1248" customFormat="false" ht="13" hidden="false" customHeight="false" outlineLevel="0" collapsed="false">
      <c r="C1248" s="651" t="s">
        <v>450</v>
      </c>
      <c r="D1248" s="731" t="s">
        <v>1664</v>
      </c>
    </row>
    <row r="1249" customFormat="false" ht="13" hidden="false" customHeight="false" outlineLevel="0" collapsed="false">
      <c r="C1249" s="651" t="s">
        <v>450</v>
      </c>
      <c r="D1249" s="731" t="s">
        <v>1665</v>
      </c>
    </row>
    <row r="1250" customFormat="false" ht="13" hidden="false" customHeight="false" outlineLevel="0" collapsed="false">
      <c r="C1250" s="651" t="s">
        <v>450</v>
      </c>
      <c r="D1250" s="731" t="s">
        <v>1666</v>
      </c>
    </row>
    <row r="1251" customFormat="false" ht="13" hidden="false" customHeight="false" outlineLevel="0" collapsed="false">
      <c r="C1251" s="651" t="s">
        <v>450</v>
      </c>
      <c r="D1251" s="731" t="s">
        <v>1667</v>
      </c>
    </row>
    <row r="1252" customFormat="false" ht="13" hidden="false" customHeight="false" outlineLevel="0" collapsed="false">
      <c r="C1252" s="651" t="s">
        <v>450</v>
      </c>
      <c r="D1252" s="731" t="s">
        <v>1668</v>
      </c>
    </row>
    <row r="1253" customFormat="false" ht="13" hidden="false" customHeight="false" outlineLevel="0" collapsed="false">
      <c r="C1253" s="651" t="s">
        <v>450</v>
      </c>
      <c r="D1253" s="731" t="s">
        <v>1669</v>
      </c>
    </row>
    <row r="1254" customFormat="false" ht="13" hidden="false" customHeight="false" outlineLevel="0" collapsed="false">
      <c r="C1254" s="651" t="s">
        <v>450</v>
      </c>
      <c r="D1254" s="731" t="s">
        <v>1670</v>
      </c>
    </row>
    <row r="1255" customFormat="false" ht="13" hidden="false" customHeight="false" outlineLevel="0" collapsed="false">
      <c r="C1255" s="651" t="s">
        <v>450</v>
      </c>
      <c r="D1255" s="731" t="s">
        <v>1671</v>
      </c>
    </row>
    <row r="1256" customFormat="false" ht="13" hidden="false" customHeight="false" outlineLevel="0" collapsed="false">
      <c r="C1256" s="651" t="s">
        <v>450</v>
      </c>
      <c r="D1256" s="731" t="s">
        <v>1672</v>
      </c>
    </row>
    <row r="1257" customFormat="false" ht="13" hidden="false" customHeight="false" outlineLevel="0" collapsed="false">
      <c r="C1257" s="651" t="s">
        <v>450</v>
      </c>
      <c r="D1257" s="731" t="s">
        <v>1673</v>
      </c>
    </row>
    <row r="1258" customFormat="false" ht="13" hidden="false" customHeight="false" outlineLevel="0" collapsed="false">
      <c r="C1258" s="651" t="s">
        <v>450</v>
      </c>
      <c r="D1258" s="731" t="s">
        <v>1674</v>
      </c>
    </row>
    <row r="1259" customFormat="false" ht="13" hidden="false" customHeight="false" outlineLevel="0" collapsed="false">
      <c r="C1259" s="651" t="s">
        <v>450</v>
      </c>
      <c r="D1259" s="731" t="s">
        <v>1675</v>
      </c>
    </row>
    <row r="1260" customFormat="false" ht="13" hidden="false" customHeight="false" outlineLevel="0" collapsed="false">
      <c r="C1260" s="651" t="s">
        <v>450</v>
      </c>
      <c r="D1260" s="731" t="s">
        <v>1237</v>
      </c>
    </row>
    <row r="1261" customFormat="false" ht="13" hidden="false" customHeight="false" outlineLevel="0" collapsed="false">
      <c r="C1261" s="651" t="s">
        <v>450</v>
      </c>
      <c r="D1261" s="731" t="s">
        <v>582</v>
      </c>
    </row>
    <row r="1262" customFormat="false" ht="13" hidden="false" customHeight="false" outlineLevel="0" collapsed="false">
      <c r="C1262" s="651" t="s">
        <v>450</v>
      </c>
      <c r="D1262" s="731" t="s">
        <v>1676</v>
      </c>
    </row>
    <row r="1263" customFormat="false" ht="13" hidden="false" customHeight="false" outlineLevel="0" collapsed="false">
      <c r="C1263" s="651" t="s">
        <v>450</v>
      </c>
      <c r="D1263" s="731" t="s">
        <v>1677</v>
      </c>
    </row>
    <row r="1264" customFormat="false" ht="13" hidden="false" customHeight="false" outlineLevel="0" collapsed="false">
      <c r="C1264" s="651" t="s">
        <v>450</v>
      </c>
      <c r="D1264" s="731" t="s">
        <v>1678</v>
      </c>
    </row>
    <row r="1265" customFormat="false" ht="13" hidden="false" customHeight="false" outlineLevel="0" collapsed="false">
      <c r="C1265" s="651" t="s">
        <v>450</v>
      </c>
      <c r="D1265" s="731" t="s">
        <v>1679</v>
      </c>
    </row>
    <row r="1266" customFormat="false" ht="13" hidden="false" customHeight="false" outlineLevel="0" collapsed="false">
      <c r="C1266" s="651" t="s">
        <v>450</v>
      </c>
      <c r="D1266" s="731" t="s">
        <v>1680</v>
      </c>
    </row>
    <row r="1267" customFormat="false" ht="13" hidden="false" customHeight="false" outlineLevel="0" collapsed="false">
      <c r="C1267" s="651" t="s">
        <v>450</v>
      </c>
      <c r="D1267" s="731" t="s">
        <v>1681</v>
      </c>
    </row>
    <row r="1268" customFormat="false" ht="13" hidden="false" customHeight="false" outlineLevel="0" collapsed="false">
      <c r="C1268" s="651" t="s">
        <v>450</v>
      </c>
      <c r="D1268" s="731" t="s">
        <v>1682</v>
      </c>
    </row>
    <row r="1269" customFormat="false" ht="13" hidden="false" customHeight="false" outlineLevel="0" collapsed="false">
      <c r="C1269" s="651" t="s">
        <v>450</v>
      </c>
      <c r="D1269" s="731" t="s">
        <v>1683</v>
      </c>
    </row>
    <row r="1270" customFormat="false" ht="13" hidden="false" customHeight="false" outlineLevel="0" collapsed="false">
      <c r="C1270" s="651" t="s">
        <v>450</v>
      </c>
      <c r="D1270" s="731" t="s">
        <v>1684</v>
      </c>
    </row>
    <row r="1271" customFormat="false" ht="13" hidden="false" customHeight="false" outlineLevel="0" collapsed="false">
      <c r="C1271" s="651" t="s">
        <v>450</v>
      </c>
      <c r="D1271" s="731" t="s">
        <v>1685</v>
      </c>
    </row>
    <row r="1272" customFormat="false" ht="13" hidden="false" customHeight="false" outlineLevel="0" collapsed="false">
      <c r="C1272" s="651" t="s">
        <v>450</v>
      </c>
      <c r="D1272" s="731" t="s">
        <v>1686</v>
      </c>
    </row>
    <row r="1273" customFormat="false" ht="13" hidden="false" customHeight="false" outlineLevel="0" collapsed="false">
      <c r="C1273" s="651" t="s">
        <v>450</v>
      </c>
      <c r="D1273" s="731" t="s">
        <v>1687</v>
      </c>
    </row>
    <row r="1274" customFormat="false" ht="13" hidden="false" customHeight="false" outlineLevel="0" collapsed="false">
      <c r="C1274" s="651" t="s">
        <v>452</v>
      </c>
      <c r="D1274" s="731" t="s">
        <v>1688</v>
      </c>
    </row>
    <row r="1275" customFormat="false" ht="13" hidden="false" customHeight="false" outlineLevel="0" collapsed="false">
      <c r="C1275" s="651" t="s">
        <v>452</v>
      </c>
      <c r="D1275" s="731" t="s">
        <v>1689</v>
      </c>
    </row>
    <row r="1276" customFormat="false" ht="13" hidden="false" customHeight="false" outlineLevel="0" collapsed="false">
      <c r="C1276" s="651" t="s">
        <v>452</v>
      </c>
      <c r="D1276" s="731" t="s">
        <v>1690</v>
      </c>
    </row>
    <row r="1277" customFormat="false" ht="13" hidden="false" customHeight="false" outlineLevel="0" collapsed="false">
      <c r="C1277" s="651" t="s">
        <v>452</v>
      </c>
      <c r="D1277" s="731" t="s">
        <v>1691</v>
      </c>
    </row>
    <row r="1278" customFormat="false" ht="13" hidden="false" customHeight="false" outlineLevel="0" collapsed="false">
      <c r="C1278" s="651" t="s">
        <v>452</v>
      </c>
      <c r="D1278" s="731" t="s">
        <v>1692</v>
      </c>
    </row>
    <row r="1279" customFormat="false" ht="13" hidden="false" customHeight="false" outlineLevel="0" collapsed="false">
      <c r="C1279" s="651" t="s">
        <v>452</v>
      </c>
      <c r="D1279" s="731" t="s">
        <v>1693</v>
      </c>
    </row>
    <row r="1280" customFormat="false" ht="13" hidden="false" customHeight="false" outlineLevel="0" collapsed="false">
      <c r="C1280" s="651" t="s">
        <v>452</v>
      </c>
      <c r="D1280" s="731" t="s">
        <v>1694</v>
      </c>
    </row>
    <row r="1281" customFormat="false" ht="13" hidden="false" customHeight="false" outlineLevel="0" collapsed="false">
      <c r="C1281" s="651" t="s">
        <v>452</v>
      </c>
      <c r="D1281" s="731" t="s">
        <v>1695</v>
      </c>
    </row>
    <row r="1282" customFormat="false" ht="13" hidden="false" customHeight="false" outlineLevel="0" collapsed="false">
      <c r="C1282" s="651" t="s">
        <v>452</v>
      </c>
      <c r="D1282" s="731" t="s">
        <v>1696</v>
      </c>
    </row>
    <row r="1283" customFormat="false" ht="13" hidden="false" customHeight="false" outlineLevel="0" collapsed="false">
      <c r="C1283" s="651" t="s">
        <v>452</v>
      </c>
      <c r="D1283" s="731" t="s">
        <v>1697</v>
      </c>
    </row>
    <row r="1284" customFormat="false" ht="13" hidden="false" customHeight="false" outlineLevel="0" collapsed="false">
      <c r="C1284" s="651" t="s">
        <v>452</v>
      </c>
      <c r="D1284" s="731" t="s">
        <v>1698</v>
      </c>
    </row>
    <row r="1285" customFormat="false" ht="13" hidden="false" customHeight="false" outlineLevel="0" collapsed="false">
      <c r="C1285" s="651" t="s">
        <v>452</v>
      </c>
      <c r="D1285" s="731" t="s">
        <v>1699</v>
      </c>
    </row>
    <row r="1286" customFormat="false" ht="13" hidden="false" customHeight="false" outlineLevel="0" collapsed="false">
      <c r="C1286" s="651" t="s">
        <v>452</v>
      </c>
      <c r="D1286" s="731" t="s">
        <v>1700</v>
      </c>
    </row>
    <row r="1287" customFormat="false" ht="13" hidden="false" customHeight="false" outlineLevel="0" collapsed="false">
      <c r="C1287" s="651" t="s">
        <v>452</v>
      </c>
      <c r="D1287" s="731" t="s">
        <v>1701</v>
      </c>
    </row>
    <row r="1288" customFormat="false" ht="13" hidden="false" customHeight="false" outlineLevel="0" collapsed="false">
      <c r="C1288" s="651" t="s">
        <v>452</v>
      </c>
      <c r="D1288" s="731" t="s">
        <v>660</v>
      </c>
    </row>
    <row r="1289" customFormat="false" ht="13" hidden="false" customHeight="false" outlineLevel="0" collapsed="false">
      <c r="C1289" s="651" t="s">
        <v>452</v>
      </c>
      <c r="D1289" s="731" t="s">
        <v>1702</v>
      </c>
    </row>
    <row r="1290" customFormat="false" ht="13" hidden="false" customHeight="false" outlineLevel="0" collapsed="false">
      <c r="C1290" s="651" t="s">
        <v>452</v>
      </c>
      <c r="D1290" s="731" t="s">
        <v>1703</v>
      </c>
    </row>
    <row r="1291" customFormat="false" ht="13" hidden="false" customHeight="false" outlineLevel="0" collapsed="false">
      <c r="C1291" s="651" t="s">
        <v>452</v>
      </c>
      <c r="D1291" s="731" t="s">
        <v>1508</v>
      </c>
    </row>
    <row r="1292" customFormat="false" ht="13" hidden="false" customHeight="false" outlineLevel="0" collapsed="false">
      <c r="C1292" s="651" t="s">
        <v>452</v>
      </c>
      <c r="D1292" s="731" t="s">
        <v>1704</v>
      </c>
    </row>
    <row r="1293" customFormat="false" ht="13" hidden="false" customHeight="false" outlineLevel="0" collapsed="false">
      <c r="C1293" s="651" t="s">
        <v>454</v>
      </c>
      <c r="D1293" s="731" t="s">
        <v>1705</v>
      </c>
    </row>
    <row r="1294" customFormat="false" ht="13" hidden="false" customHeight="false" outlineLevel="0" collapsed="false">
      <c r="C1294" s="651" t="s">
        <v>454</v>
      </c>
      <c r="D1294" s="731" t="s">
        <v>1706</v>
      </c>
    </row>
    <row r="1295" customFormat="false" ht="13" hidden="false" customHeight="false" outlineLevel="0" collapsed="false">
      <c r="C1295" s="651" t="s">
        <v>454</v>
      </c>
      <c r="D1295" s="731" t="s">
        <v>1707</v>
      </c>
    </row>
    <row r="1296" customFormat="false" ht="13" hidden="false" customHeight="false" outlineLevel="0" collapsed="false">
      <c r="C1296" s="651" t="s">
        <v>454</v>
      </c>
      <c r="D1296" s="731" t="s">
        <v>1708</v>
      </c>
    </row>
    <row r="1297" customFormat="false" ht="13" hidden="false" customHeight="false" outlineLevel="0" collapsed="false">
      <c r="C1297" s="651" t="s">
        <v>454</v>
      </c>
      <c r="D1297" s="731" t="s">
        <v>1709</v>
      </c>
    </row>
    <row r="1298" customFormat="false" ht="13" hidden="false" customHeight="false" outlineLevel="0" collapsed="false">
      <c r="C1298" s="651" t="s">
        <v>454</v>
      </c>
      <c r="D1298" s="731" t="s">
        <v>1710</v>
      </c>
    </row>
    <row r="1299" customFormat="false" ht="13" hidden="false" customHeight="false" outlineLevel="0" collapsed="false">
      <c r="C1299" s="651" t="s">
        <v>454</v>
      </c>
      <c r="D1299" s="731" t="s">
        <v>1711</v>
      </c>
    </row>
    <row r="1300" customFormat="false" ht="13" hidden="false" customHeight="false" outlineLevel="0" collapsed="false">
      <c r="C1300" s="651" t="s">
        <v>454</v>
      </c>
      <c r="D1300" s="731" t="s">
        <v>1712</v>
      </c>
    </row>
    <row r="1301" customFormat="false" ht="13" hidden="false" customHeight="false" outlineLevel="0" collapsed="false">
      <c r="C1301" s="651" t="s">
        <v>454</v>
      </c>
      <c r="D1301" s="731" t="s">
        <v>1713</v>
      </c>
    </row>
    <row r="1302" customFormat="false" ht="13" hidden="false" customHeight="false" outlineLevel="0" collapsed="false">
      <c r="C1302" s="651" t="s">
        <v>454</v>
      </c>
      <c r="D1302" s="731" t="s">
        <v>1714</v>
      </c>
    </row>
    <row r="1303" customFormat="false" ht="13" hidden="false" customHeight="false" outlineLevel="0" collapsed="false">
      <c r="C1303" s="651" t="s">
        <v>454</v>
      </c>
      <c r="D1303" s="731" t="s">
        <v>1715</v>
      </c>
    </row>
    <row r="1304" customFormat="false" ht="13" hidden="false" customHeight="false" outlineLevel="0" collapsed="false">
      <c r="C1304" s="651" t="s">
        <v>454</v>
      </c>
      <c r="D1304" s="731" t="s">
        <v>753</v>
      </c>
    </row>
    <row r="1305" customFormat="false" ht="13" hidden="false" customHeight="false" outlineLevel="0" collapsed="false">
      <c r="C1305" s="651" t="s">
        <v>454</v>
      </c>
      <c r="D1305" s="731" t="s">
        <v>1716</v>
      </c>
    </row>
    <row r="1306" customFormat="false" ht="13" hidden="false" customHeight="false" outlineLevel="0" collapsed="false">
      <c r="C1306" s="651" t="s">
        <v>454</v>
      </c>
      <c r="D1306" s="731" t="s">
        <v>1717</v>
      </c>
    </row>
    <row r="1307" customFormat="false" ht="13" hidden="false" customHeight="false" outlineLevel="0" collapsed="false">
      <c r="C1307" s="651" t="s">
        <v>454</v>
      </c>
      <c r="D1307" s="731" t="s">
        <v>1718</v>
      </c>
    </row>
    <row r="1308" customFormat="false" ht="13" hidden="false" customHeight="false" outlineLevel="0" collapsed="false">
      <c r="C1308" s="651" t="s">
        <v>454</v>
      </c>
      <c r="D1308" s="731" t="s">
        <v>1719</v>
      </c>
    </row>
    <row r="1309" customFormat="false" ht="13" hidden="false" customHeight="false" outlineLevel="0" collapsed="false">
      <c r="C1309" s="651" t="s">
        <v>454</v>
      </c>
      <c r="D1309" s="731" t="s">
        <v>1720</v>
      </c>
    </row>
    <row r="1310" customFormat="false" ht="13" hidden="false" customHeight="false" outlineLevel="0" collapsed="false">
      <c r="C1310" s="651" t="s">
        <v>454</v>
      </c>
      <c r="D1310" s="731" t="s">
        <v>1721</v>
      </c>
    </row>
    <row r="1311" customFormat="false" ht="13" hidden="false" customHeight="false" outlineLevel="0" collapsed="false">
      <c r="C1311" s="651" t="s">
        <v>454</v>
      </c>
      <c r="D1311" s="731" t="s">
        <v>1722</v>
      </c>
    </row>
    <row r="1312" customFormat="false" ht="13" hidden="false" customHeight="false" outlineLevel="0" collapsed="false">
      <c r="C1312" s="651" t="s">
        <v>456</v>
      </c>
      <c r="D1312" s="731" t="s">
        <v>1723</v>
      </c>
    </row>
    <row r="1313" customFormat="false" ht="13" hidden="false" customHeight="false" outlineLevel="0" collapsed="false">
      <c r="C1313" s="651" t="s">
        <v>456</v>
      </c>
      <c r="D1313" s="731" t="s">
        <v>1724</v>
      </c>
    </row>
    <row r="1314" customFormat="false" ht="13" hidden="false" customHeight="false" outlineLevel="0" collapsed="false">
      <c r="C1314" s="651" t="s">
        <v>456</v>
      </c>
      <c r="D1314" s="731" t="s">
        <v>1725</v>
      </c>
    </row>
    <row r="1315" customFormat="false" ht="13" hidden="false" customHeight="false" outlineLevel="0" collapsed="false">
      <c r="C1315" s="651" t="s">
        <v>456</v>
      </c>
      <c r="D1315" s="731" t="s">
        <v>1726</v>
      </c>
    </row>
    <row r="1316" customFormat="false" ht="13" hidden="false" customHeight="false" outlineLevel="0" collapsed="false">
      <c r="C1316" s="651" t="s">
        <v>456</v>
      </c>
      <c r="D1316" s="731" t="s">
        <v>1727</v>
      </c>
    </row>
    <row r="1317" customFormat="false" ht="13" hidden="false" customHeight="false" outlineLevel="0" collapsed="false">
      <c r="C1317" s="651" t="s">
        <v>456</v>
      </c>
      <c r="D1317" s="731" t="s">
        <v>1728</v>
      </c>
    </row>
    <row r="1318" customFormat="false" ht="13" hidden="false" customHeight="false" outlineLevel="0" collapsed="false">
      <c r="C1318" s="651" t="s">
        <v>456</v>
      </c>
      <c r="D1318" s="731" t="s">
        <v>1729</v>
      </c>
    </row>
    <row r="1319" customFormat="false" ht="13" hidden="false" customHeight="false" outlineLevel="0" collapsed="false">
      <c r="C1319" s="651" t="s">
        <v>456</v>
      </c>
      <c r="D1319" s="731" t="s">
        <v>1730</v>
      </c>
    </row>
    <row r="1320" customFormat="false" ht="13" hidden="false" customHeight="false" outlineLevel="0" collapsed="false">
      <c r="C1320" s="651" t="s">
        <v>456</v>
      </c>
      <c r="D1320" s="731" t="s">
        <v>1731</v>
      </c>
    </row>
    <row r="1321" customFormat="false" ht="13" hidden="false" customHeight="false" outlineLevel="0" collapsed="false">
      <c r="C1321" s="651" t="s">
        <v>456</v>
      </c>
      <c r="D1321" s="731" t="s">
        <v>1732</v>
      </c>
    </row>
    <row r="1322" customFormat="false" ht="13" hidden="false" customHeight="false" outlineLevel="0" collapsed="false">
      <c r="C1322" s="651" t="s">
        <v>456</v>
      </c>
      <c r="D1322" s="731" t="s">
        <v>1733</v>
      </c>
    </row>
    <row r="1323" customFormat="false" ht="13" hidden="false" customHeight="false" outlineLevel="0" collapsed="false">
      <c r="C1323" s="651" t="s">
        <v>456</v>
      </c>
      <c r="D1323" s="731" t="s">
        <v>1734</v>
      </c>
    </row>
    <row r="1324" customFormat="false" ht="13" hidden="false" customHeight="false" outlineLevel="0" collapsed="false">
      <c r="C1324" s="651" t="s">
        <v>456</v>
      </c>
      <c r="D1324" s="731" t="s">
        <v>1735</v>
      </c>
    </row>
    <row r="1325" customFormat="false" ht="13" hidden="false" customHeight="false" outlineLevel="0" collapsed="false">
      <c r="C1325" s="651" t="s">
        <v>456</v>
      </c>
      <c r="D1325" s="731" t="s">
        <v>1736</v>
      </c>
    </row>
    <row r="1326" customFormat="false" ht="13" hidden="false" customHeight="false" outlineLevel="0" collapsed="false">
      <c r="C1326" s="651" t="s">
        <v>456</v>
      </c>
      <c r="D1326" s="731" t="s">
        <v>1737</v>
      </c>
    </row>
    <row r="1327" customFormat="false" ht="13" hidden="false" customHeight="false" outlineLevel="0" collapsed="false">
      <c r="C1327" s="651" t="s">
        <v>456</v>
      </c>
      <c r="D1327" s="731" t="s">
        <v>1738</v>
      </c>
    </row>
    <row r="1328" customFormat="false" ht="13" hidden="false" customHeight="false" outlineLevel="0" collapsed="false">
      <c r="C1328" s="651" t="s">
        <v>456</v>
      </c>
      <c r="D1328" s="731" t="s">
        <v>1739</v>
      </c>
    </row>
    <row r="1329" customFormat="false" ht="13" hidden="false" customHeight="false" outlineLevel="0" collapsed="false">
      <c r="C1329" s="651" t="s">
        <v>456</v>
      </c>
      <c r="D1329" s="731" t="s">
        <v>1740</v>
      </c>
    </row>
    <row r="1330" customFormat="false" ht="13" hidden="false" customHeight="false" outlineLevel="0" collapsed="false">
      <c r="C1330" s="651" t="s">
        <v>456</v>
      </c>
      <c r="D1330" s="731" t="s">
        <v>1741</v>
      </c>
    </row>
    <row r="1331" customFormat="false" ht="13" hidden="false" customHeight="false" outlineLevel="0" collapsed="false">
      <c r="C1331" s="651" t="s">
        <v>456</v>
      </c>
      <c r="D1331" s="731" t="s">
        <v>1742</v>
      </c>
    </row>
    <row r="1332" customFormat="false" ht="13" hidden="false" customHeight="false" outlineLevel="0" collapsed="false">
      <c r="C1332" s="651" t="s">
        <v>456</v>
      </c>
      <c r="D1332" s="731" t="s">
        <v>1743</v>
      </c>
    </row>
    <row r="1333" customFormat="false" ht="13" hidden="false" customHeight="false" outlineLevel="0" collapsed="false">
      <c r="C1333" s="651" t="s">
        <v>456</v>
      </c>
      <c r="D1333" s="731" t="s">
        <v>1744</v>
      </c>
    </row>
    <row r="1334" customFormat="false" ht="13" hidden="false" customHeight="false" outlineLevel="0" collapsed="false">
      <c r="C1334" s="651" t="s">
        <v>456</v>
      </c>
      <c r="D1334" s="731" t="s">
        <v>1745</v>
      </c>
    </row>
    <row r="1335" customFormat="false" ht="13" hidden="false" customHeight="false" outlineLevel="0" collapsed="false">
      <c r="C1335" s="651" t="s">
        <v>456</v>
      </c>
      <c r="D1335" s="731" t="s">
        <v>1746</v>
      </c>
    </row>
    <row r="1336" customFormat="false" ht="13" hidden="false" customHeight="false" outlineLevel="0" collapsed="false">
      <c r="C1336" s="651" t="s">
        <v>456</v>
      </c>
      <c r="D1336" s="731" t="s">
        <v>1747</v>
      </c>
    </row>
    <row r="1337" customFormat="false" ht="13" hidden="false" customHeight="false" outlineLevel="0" collapsed="false">
      <c r="C1337" s="651" t="s">
        <v>456</v>
      </c>
      <c r="D1337" s="731" t="s">
        <v>1748</v>
      </c>
    </row>
    <row r="1338" customFormat="false" ht="13" hidden="false" customHeight="false" outlineLevel="0" collapsed="false">
      <c r="C1338" s="651" t="s">
        <v>456</v>
      </c>
      <c r="D1338" s="731" t="s">
        <v>1749</v>
      </c>
    </row>
    <row r="1339" customFormat="false" ht="13" hidden="false" customHeight="false" outlineLevel="0" collapsed="false">
      <c r="C1339" s="651" t="s">
        <v>458</v>
      </c>
      <c r="D1339" s="731" t="s">
        <v>1750</v>
      </c>
    </row>
    <row r="1340" customFormat="false" ht="13" hidden="false" customHeight="false" outlineLevel="0" collapsed="false">
      <c r="C1340" s="651" t="s">
        <v>458</v>
      </c>
      <c r="D1340" s="731" t="s">
        <v>1751</v>
      </c>
    </row>
    <row r="1341" customFormat="false" ht="13" hidden="false" customHeight="false" outlineLevel="0" collapsed="false">
      <c r="C1341" s="651" t="s">
        <v>458</v>
      </c>
      <c r="D1341" s="731" t="s">
        <v>1752</v>
      </c>
    </row>
    <row r="1342" customFormat="false" ht="13" hidden="false" customHeight="false" outlineLevel="0" collapsed="false">
      <c r="C1342" s="651" t="s">
        <v>458</v>
      </c>
      <c r="D1342" s="731" t="s">
        <v>1753</v>
      </c>
    </row>
    <row r="1343" customFormat="false" ht="13" hidden="false" customHeight="false" outlineLevel="0" collapsed="false">
      <c r="C1343" s="651" t="s">
        <v>458</v>
      </c>
      <c r="D1343" s="731" t="s">
        <v>1754</v>
      </c>
    </row>
    <row r="1344" customFormat="false" ht="13" hidden="false" customHeight="false" outlineLevel="0" collapsed="false">
      <c r="C1344" s="651" t="s">
        <v>458</v>
      </c>
      <c r="D1344" s="731" t="s">
        <v>1755</v>
      </c>
    </row>
    <row r="1345" customFormat="false" ht="13" hidden="false" customHeight="false" outlineLevel="0" collapsed="false">
      <c r="C1345" s="651" t="s">
        <v>458</v>
      </c>
      <c r="D1345" s="731" t="s">
        <v>1095</v>
      </c>
    </row>
    <row r="1346" customFormat="false" ht="13" hidden="false" customHeight="false" outlineLevel="0" collapsed="false">
      <c r="C1346" s="651" t="s">
        <v>458</v>
      </c>
      <c r="D1346" s="731" t="s">
        <v>1756</v>
      </c>
    </row>
    <row r="1347" customFormat="false" ht="13" hidden="false" customHeight="false" outlineLevel="0" collapsed="false">
      <c r="C1347" s="651" t="s">
        <v>458</v>
      </c>
      <c r="D1347" s="731" t="s">
        <v>1757</v>
      </c>
    </row>
    <row r="1348" customFormat="false" ht="13" hidden="false" customHeight="false" outlineLevel="0" collapsed="false">
      <c r="C1348" s="651" t="s">
        <v>458</v>
      </c>
      <c r="D1348" s="731" t="s">
        <v>1758</v>
      </c>
    </row>
    <row r="1349" customFormat="false" ht="13" hidden="false" customHeight="false" outlineLevel="0" collapsed="false">
      <c r="C1349" s="651" t="s">
        <v>458</v>
      </c>
      <c r="D1349" s="731" t="s">
        <v>1759</v>
      </c>
    </row>
    <row r="1350" customFormat="false" ht="13" hidden="false" customHeight="false" outlineLevel="0" collapsed="false">
      <c r="C1350" s="651" t="s">
        <v>458</v>
      </c>
      <c r="D1350" s="731" t="s">
        <v>1760</v>
      </c>
    </row>
    <row r="1351" customFormat="false" ht="13" hidden="false" customHeight="false" outlineLevel="0" collapsed="false">
      <c r="C1351" s="651" t="s">
        <v>458</v>
      </c>
      <c r="D1351" s="731" t="s">
        <v>1761</v>
      </c>
    </row>
    <row r="1352" customFormat="false" ht="13" hidden="false" customHeight="false" outlineLevel="0" collapsed="false">
      <c r="C1352" s="651" t="s">
        <v>458</v>
      </c>
      <c r="D1352" s="731" t="s">
        <v>1762</v>
      </c>
    </row>
    <row r="1353" customFormat="false" ht="13" hidden="false" customHeight="false" outlineLevel="0" collapsed="false">
      <c r="C1353" s="651" t="s">
        <v>458</v>
      </c>
      <c r="D1353" s="731" t="s">
        <v>1763</v>
      </c>
    </row>
    <row r="1354" customFormat="false" ht="13" hidden="false" customHeight="false" outlineLevel="0" collapsed="false">
      <c r="C1354" s="651" t="s">
        <v>458</v>
      </c>
      <c r="D1354" s="731" t="s">
        <v>1764</v>
      </c>
    </row>
    <row r="1355" customFormat="false" ht="13" hidden="false" customHeight="false" outlineLevel="0" collapsed="false">
      <c r="C1355" s="651" t="s">
        <v>458</v>
      </c>
      <c r="D1355" s="731" t="s">
        <v>1765</v>
      </c>
    </row>
    <row r="1356" customFormat="false" ht="13" hidden="false" customHeight="false" outlineLevel="0" collapsed="false">
      <c r="C1356" s="651" t="s">
        <v>458</v>
      </c>
      <c r="D1356" s="731" t="s">
        <v>1766</v>
      </c>
    </row>
    <row r="1357" customFormat="false" ht="13" hidden="false" customHeight="false" outlineLevel="0" collapsed="false">
      <c r="C1357" s="651" t="s">
        <v>458</v>
      </c>
      <c r="D1357" s="731" t="s">
        <v>1767</v>
      </c>
    </row>
    <row r="1358" customFormat="false" ht="13" hidden="false" customHeight="false" outlineLevel="0" collapsed="false">
      <c r="C1358" s="651" t="s">
        <v>458</v>
      </c>
      <c r="D1358" s="731" t="s">
        <v>1768</v>
      </c>
    </row>
    <row r="1359" customFormat="false" ht="13" hidden="false" customHeight="false" outlineLevel="0" collapsed="false">
      <c r="C1359" s="651" t="s">
        <v>458</v>
      </c>
      <c r="D1359" s="731" t="s">
        <v>1769</v>
      </c>
    </row>
    <row r="1360" customFormat="false" ht="13" hidden="false" customHeight="false" outlineLevel="0" collapsed="false">
      <c r="C1360" s="651" t="s">
        <v>458</v>
      </c>
      <c r="D1360" s="731" t="s">
        <v>1770</v>
      </c>
    </row>
    <row r="1361" customFormat="false" ht="13" hidden="false" customHeight="false" outlineLevel="0" collapsed="false">
      <c r="C1361" s="651" t="s">
        <v>458</v>
      </c>
      <c r="D1361" s="731" t="s">
        <v>1771</v>
      </c>
    </row>
    <row r="1362" customFormat="false" ht="13" hidden="false" customHeight="false" outlineLevel="0" collapsed="false">
      <c r="C1362" s="651" t="s">
        <v>460</v>
      </c>
      <c r="D1362" s="731" t="s">
        <v>1772</v>
      </c>
    </row>
    <row r="1363" customFormat="false" ht="13" hidden="false" customHeight="false" outlineLevel="0" collapsed="false">
      <c r="C1363" s="651" t="s">
        <v>460</v>
      </c>
      <c r="D1363" s="731" t="s">
        <v>1773</v>
      </c>
    </row>
    <row r="1364" customFormat="false" ht="13" hidden="false" customHeight="false" outlineLevel="0" collapsed="false">
      <c r="C1364" s="651" t="s">
        <v>460</v>
      </c>
      <c r="D1364" s="731" t="s">
        <v>1774</v>
      </c>
    </row>
    <row r="1365" customFormat="false" ht="13" hidden="false" customHeight="false" outlineLevel="0" collapsed="false">
      <c r="C1365" s="651" t="s">
        <v>460</v>
      </c>
      <c r="D1365" s="731" t="s">
        <v>1775</v>
      </c>
    </row>
    <row r="1366" customFormat="false" ht="13" hidden="false" customHeight="false" outlineLevel="0" collapsed="false">
      <c r="C1366" s="651" t="s">
        <v>460</v>
      </c>
      <c r="D1366" s="731" t="s">
        <v>1776</v>
      </c>
    </row>
    <row r="1367" customFormat="false" ht="13" hidden="false" customHeight="false" outlineLevel="0" collapsed="false">
      <c r="C1367" s="651" t="s">
        <v>460</v>
      </c>
      <c r="D1367" s="731" t="s">
        <v>1777</v>
      </c>
    </row>
    <row r="1368" customFormat="false" ht="13" hidden="false" customHeight="false" outlineLevel="0" collapsed="false">
      <c r="C1368" s="651" t="s">
        <v>460</v>
      </c>
      <c r="D1368" s="731" t="s">
        <v>1778</v>
      </c>
    </row>
    <row r="1369" customFormat="false" ht="13" hidden="false" customHeight="false" outlineLevel="0" collapsed="false">
      <c r="C1369" s="651" t="s">
        <v>460</v>
      </c>
      <c r="D1369" s="731" t="s">
        <v>1779</v>
      </c>
    </row>
    <row r="1370" customFormat="false" ht="13" hidden="false" customHeight="false" outlineLevel="0" collapsed="false">
      <c r="C1370" s="651" t="s">
        <v>460</v>
      </c>
      <c r="D1370" s="731" t="s">
        <v>1780</v>
      </c>
    </row>
    <row r="1371" customFormat="false" ht="13" hidden="false" customHeight="false" outlineLevel="0" collapsed="false">
      <c r="C1371" s="651" t="s">
        <v>460</v>
      </c>
      <c r="D1371" s="731" t="s">
        <v>1781</v>
      </c>
    </row>
    <row r="1372" customFormat="false" ht="13" hidden="false" customHeight="false" outlineLevel="0" collapsed="false">
      <c r="C1372" s="651" t="s">
        <v>460</v>
      </c>
      <c r="D1372" s="731" t="s">
        <v>1782</v>
      </c>
    </row>
    <row r="1373" customFormat="false" ht="13" hidden="false" customHeight="false" outlineLevel="0" collapsed="false">
      <c r="C1373" s="651" t="s">
        <v>460</v>
      </c>
      <c r="D1373" s="731" t="s">
        <v>1783</v>
      </c>
    </row>
    <row r="1374" customFormat="false" ht="13" hidden="false" customHeight="false" outlineLevel="0" collapsed="false">
      <c r="C1374" s="651" t="s">
        <v>460</v>
      </c>
      <c r="D1374" s="731" t="s">
        <v>1784</v>
      </c>
    </row>
    <row r="1375" customFormat="false" ht="13" hidden="false" customHeight="false" outlineLevel="0" collapsed="false">
      <c r="C1375" s="651" t="s">
        <v>460</v>
      </c>
      <c r="D1375" s="731" t="s">
        <v>1785</v>
      </c>
    </row>
    <row r="1376" customFormat="false" ht="13" hidden="false" customHeight="false" outlineLevel="0" collapsed="false">
      <c r="C1376" s="651" t="s">
        <v>460</v>
      </c>
      <c r="D1376" s="731" t="s">
        <v>1786</v>
      </c>
    </row>
    <row r="1377" customFormat="false" ht="13" hidden="false" customHeight="false" outlineLevel="0" collapsed="false">
      <c r="C1377" s="651" t="s">
        <v>460</v>
      </c>
      <c r="D1377" s="731" t="s">
        <v>1787</v>
      </c>
    </row>
    <row r="1378" customFormat="false" ht="13" hidden="false" customHeight="false" outlineLevel="0" collapsed="false">
      <c r="C1378" s="651" t="s">
        <v>460</v>
      </c>
      <c r="D1378" s="731" t="s">
        <v>1788</v>
      </c>
    </row>
    <row r="1379" customFormat="false" ht="13" hidden="false" customHeight="false" outlineLevel="0" collapsed="false">
      <c r="C1379" s="651" t="s">
        <v>460</v>
      </c>
      <c r="D1379" s="731" t="s">
        <v>1789</v>
      </c>
    </row>
    <row r="1380" customFormat="false" ht="13" hidden="false" customHeight="false" outlineLevel="0" collapsed="false">
      <c r="C1380" s="651" t="s">
        <v>460</v>
      </c>
      <c r="D1380" s="731" t="s">
        <v>1790</v>
      </c>
    </row>
    <row r="1381" customFormat="false" ht="13" hidden="false" customHeight="false" outlineLevel="0" collapsed="false">
      <c r="C1381" s="651" t="s">
        <v>462</v>
      </c>
      <c r="D1381" s="731" t="s">
        <v>1791</v>
      </c>
    </row>
    <row r="1382" customFormat="false" ht="13" hidden="false" customHeight="false" outlineLevel="0" collapsed="false">
      <c r="C1382" s="651" t="s">
        <v>462</v>
      </c>
      <c r="D1382" s="731" t="s">
        <v>1792</v>
      </c>
    </row>
    <row r="1383" customFormat="false" ht="13" hidden="false" customHeight="false" outlineLevel="0" collapsed="false">
      <c r="C1383" s="651" t="s">
        <v>462</v>
      </c>
      <c r="D1383" s="731" t="s">
        <v>1793</v>
      </c>
    </row>
    <row r="1384" customFormat="false" ht="13" hidden="false" customHeight="false" outlineLevel="0" collapsed="false">
      <c r="C1384" s="651" t="s">
        <v>462</v>
      </c>
      <c r="D1384" s="731" t="s">
        <v>1794</v>
      </c>
    </row>
    <row r="1385" customFormat="false" ht="13" hidden="false" customHeight="false" outlineLevel="0" collapsed="false">
      <c r="C1385" s="651" t="s">
        <v>462</v>
      </c>
      <c r="D1385" s="731" t="s">
        <v>1795</v>
      </c>
    </row>
    <row r="1386" customFormat="false" ht="13" hidden="false" customHeight="false" outlineLevel="0" collapsed="false">
      <c r="C1386" s="651" t="s">
        <v>462</v>
      </c>
      <c r="D1386" s="731" t="s">
        <v>1796</v>
      </c>
    </row>
    <row r="1387" customFormat="false" ht="13" hidden="false" customHeight="false" outlineLevel="0" collapsed="false">
      <c r="C1387" s="651" t="s">
        <v>462</v>
      </c>
      <c r="D1387" s="731" t="s">
        <v>1797</v>
      </c>
    </row>
    <row r="1388" customFormat="false" ht="13" hidden="false" customHeight="false" outlineLevel="0" collapsed="false">
      <c r="C1388" s="651" t="s">
        <v>462</v>
      </c>
      <c r="D1388" s="731" t="s">
        <v>1798</v>
      </c>
    </row>
    <row r="1389" customFormat="false" ht="13" hidden="false" customHeight="false" outlineLevel="0" collapsed="false">
      <c r="C1389" s="651" t="s">
        <v>462</v>
      </c>
      <c r="D1389" s="731" t="s">
        <v>1799</v>
      </c>
    </row>
    <row r="1390" customFormat="false" ht="13" hidden="false" customHeight="false" outlineLevel="0" collapsed="false">
      <c r="C1390" s="651" t="s">
        <v>462</v>
      </c>
      <c r="D1390" s="731" t="s">
        <v>1800</v>
      </c>
    </row>
    <row r="1391" customFormat="false" ht="13" hidden="false" customHeight="false" outlineLevel="0" collapsed="false">
      <c r="C1391" s="651" t="s">
        <v>462</v>
      </c>
      <c r="D1391" s="731" t="s">
        <v>1801</v>
      </c>
    </row>
    <row r="1392" customFormat="false" ht="13" hidden="false" customHeight="false" outlineLevel="0" collapsed="false">
      <c r="C1392" s="651" t="s">
        <v>462</v>
      </c>
      <c r="D1392" s="731" t="s">
        <v>1802</v>
      </c>
    </row>
    <row r="1393" customFormat="false" ht="13" hidden="false" customHeight="false" outlineLevel="0" collapsed="false">
      <c r="C1393" s="651" t="s">
        <v>462</v>
      </c>
      <c r="D1393" s="731" t="s">
        <v>1803</v>
      </c>
    </row>
    <row r="1394" customFormat="false" ht="13" hidden="false" customHeight="false" outlineLevel="0" collapsed="false">
      <c r="C1394" s="651" t="s">
        <v>462</v>
      </c>
      <c r="D1394" s="731" t="s">
        <v>1804</v>
      </c>
    </row>
    <row r="1395" customFormat="false" ht="13" hidden="false" customHeight="false" outlineLevel="0" collapsed="false">
      <c r="C1395" s="651" t="s">
        <v>462</v>
      </c>
      <c r="D1395" s="731" t="s">
        <v>1805</v>
      </c>
    </row>
    <row r="1396" customFormat="false" ht="13" hidden="false" customHeight="false" outlineLevel="0" collapsed="false">
      <c r="C1396" s="651" t="s">
        <v>462</v>
      </c>
      <c r="D1396" s="731" t="s">
        <v>1806</v>
      </c>
    </row>
    <row r="1397" customFormat="false" ht="13" hidden="false" customHeight="false" outlineLevel="0" collapsed="false">
      <c r="C1397" s="651" t="s">
        <v>462</v>
      </c>
      <c r="D1397" s="731" t="s">
        <v>1807</v>
      </c>
    </row>
    <row r="1398" customFormat="false" ht="13" hidden="false" customHeight="false" outlineLevel="0" collapsed="false">
      <c r="C1398" s="651" t="s">
        <v>462</v>
      </c>
      <c r="D1398" s="731" t="s">
        <v>1808</v>
      </c>
    </row>
    <row r="1399" customFormat="false" ht="13" hidden="false" customHeight="false" outlineLevel="0" collapsed="false">
      <c r="C1399" s="651" t="s">
        <v>462</v>
      </c>
      <c r="D1399" s="731" t="s">
        <v>1809</v>
      </c>
    </row>
    <row r="1400" customFormat="false" ht="13" hidden="false" customHeight="false" outlineLevel="0" collapsed="false">
      <c r="C1400" s="651" t="s">
        <v>462</v>
      </c>
      <c r="D1400" s="731" t="s">
        <v>1810</v>
      </c>
    </row>
    <row r="1401" customFormat="false" ht="13" hidden="false" customHeight="false" outlineLevel="0" collapsed="false">
      <c r="C1401" s="651" t="s">
        <v>462</v>
      </c>
      <c r="D1401" s="731" t="s">
        <v>1811</v>
      </c>
    </row>
    <row r="1402" customFormat="false" ht="13" hidden="false" customHeight="false" outlineLevel="0" collapsed="false">
      <c r="C1402" s="651" t="s">
        <v>462</v>
      </c>
      <c r="D1402" s="731" t="s">
        <v>1812</v>
      </c>
    </row>
    <row r="1403" customFormat="false" ht="13" hidden="false" customHeight="false" outlineLevel="0" collapsed="false">
      <c r="C1403" s="651" t="s">
        <v>462</v>
      </c>
      <c r="D1403" s="731" t="s">
        <v>1813</v>
      </c>
    </row>
    <row r="1404" customFormat="false" ht="13" hidden="false" customHeight="false" outlineLevel="0" collapsed="false">
      <c r="C1404" s="651" t="s">
        <v>462</v>
      </c>
      <c r="D1404" s="731" t="s">
        <v>1814</v>
      </c>
    </row>
    <row r="1405" customFormat="false" ht="13" hidden="false" customHeight="false" outlineLevel="0" collapsed="false">
      <c r="C1405" s="651" t="s">
        <v>464</v>
      </c>
      <c r="D1405" s="731" t="s">
        <v>1815</v>
      </c>
    </row>
    <row r="1406" customFormat="false" ht="13" hidden="false" customHeight="false" outlineLevel="0" collapsed="false">
      <c r="C1406" s="651" t="s">
        <v>464</v>
      </c>
      <c r="D1406" s="731" t="s">
        <v>1816</v>
      </c>
    </row>
    <row r="1407" customFormat="false" ht="13" hidden="false" customHeight="false" outlineLevel="0" collapsed="false">
      <c r="C1407" s="651" t="s">
        <v>464</v>
      </c>
      <c r="D1407" s="731" t="s">
        <v>1817</v>
      </c>
    </row>
    <row r="1408" customFormat="false" ht="13" hidden="false" customHeight="false" outlineLevel="0" collapsed="false">
      <c r="C1408" s="651" t="s">
        <v>464</v>
      </c>
      <c r="D1408" s="731" t="s">
        <v>1818</v>
      </c>
    </row>
    <row r="1409" customFormat="false" ht="13" hidden="false" customHeight="false" outlineLevel="0" collapsed="false">
      <c r="C1409" s="651" t="s">
        <v>464</v>
      </c>
      <c r="D1409" s="731" t="s">
        <v>1819</v>
      </c>
    </row>
    <row r="1410" customFormat="false" ht="13" hidden="false" customHeight="false" outlineLevel="0" collapsed="false">
      <c r="C1410" s="651" t="s">
        <v>464</v>
      </c>
      <c r="D1410" s="731" t="s">
        <v>1820</v>
      </c>
    </row>
    <row r="1411" customFormat="false" ht="13" hidden="false" customHeight="false" outlineLevel="0" collapsed="false">
      <c r="C1411" s="651" t="s">
        <v>464</v>
      </c>
      <c r="D1411" s="731" t="s">
        <v>1821</v>
      </c>
    </row>
    <row r="1412" customFormat="false" ht="13" hidden="false" customHeight="false" outlineLevel="0" collapsed="false">
      <c r="C1412" s="651" t="s">
        <v>464</v>
      </c>
      <c r="D1412" s="731" t="s">
        <v>1822</v>
      </c>
    </row>
    <row r="1413" customFormat="false" ht="13" hidden="false" customHeight="false" outlineLevel="0" collapsed="false">
      <c r="C1413" s="651" t="s">
        <v>464</v>
      </c>
      <c r="D1413" s="731" t="s">
        <v>1823</v>
      </c>
    </row>
    <row r="1414" customFormat="false" ht="13" hidden="false" customHeight="false" outlineLevel="0" collapsed="false">
      <c r="C1414" s="651" t="s">
        <v>464</v>
      </c>
      <c r="D1414" s="731" t="s">
        <v>1824</v>
      </c>
    </row>
    <row r="1415" customFormat="false" ht="13" hidden="false" customHeight="false" outlineLevel="0" collapsed="false">
      <c r="C1415" s="651" t="s">
        <v>464</v>
      </c>
      <c r="D1415" s="731" t="s">
        <v>1825</v>
      </c>
    </row>
    <row r="1416" customFormat="false" ht="13" hidden="false" customHeight="false" outlineLevel="0" collapsed="false">
      <c r="C1416" s="651" t="s">
        <v>464</v>
      </c>
      <c r="D1416" s="731" t="s">
        <v>1826</v>
      </c>
    </row>
    <row r="1417" customFormat="false" ht="13" hidden="false" customHeight="false" outlineLevel="0" collapsed="false">
      <c r="C1417" s="651" t="s">
        <v>464</v>
      </c>
      <c r="D1417" s="731" t="s">
        <v>1827</v>
      </c>
    </row>
    <row r="1418" customFormat="false" ht="13" hidden="false" customHeight="false" outlineLevel="0" collapsed="false">
      <c r="C1418" s="651" t="s">
        <v>464</v>
      </c>
      <c r="D1418" s="731" t="s">
        <v>1828</v>
      </c>
    </row>
    <row r="1419" customFormat="false" ht="13" hidden="false" customHeight="false" outlineLevel="0" collapsed="false">
      <c r="C1419" s="651" t="s">
        <v>464</v>
      </c>
      <c r="D1419" s="731" t="s">
        <v>1829</v>
      </c>
    </row>
    <row r="1420" customFormat="false" ht="13" hidden="false" customHeight="false" outlineLevel="0" collapsed="false">
      <c r="C1420" s="651" t="s">
        <v>464</v>
      </c>
      <c r="D1420" s="731" t="s">
        <v>1830</v>
      </c>
    </row>
    <row r="1421" customFormat="false" ht="13" hidden="false" customHeight="false" outlineLevel="0" collapsed="false">
      <c r="C1421" s="651" t="s">
        <v>464</v>
      </c>
      <c r="D1421" s="731" t="s">
        <v>1831</v>
      </c>
    </row>
    <row r="1422" customFormat="false" ht="13" hidden="false" customHeight="false" outlineLevel="0" collapsed="false">
      <c r="C1422" s="651" t="s">
        <v>466</v>
      </c>
      <c r="D1422" s="731" t="s">
        <v>1832</v>
      </c>
    </row>
    <row r="1423" customFormat="false" ht="13" hidden="false" customHeight="false" outlineLevel="0" collapsed="false">
      <c r="C1423" s="651" t="s">
        <v>466</v>
      </c>
      <c r="D1423" s="731" t="s">
        <v>1833</v>
      </c>
    </row>
    <row r="1424" customFormat="false" ht="13" hidden="false" customHeight="false" outlineLevel="0" collapsed="false">
      <c r="C1424" s="651" t="s">
        <v>466</v>
      </c>
      <c r="D1424" s="731" t="s">
        <v>1834</v>
      </c>
    </row>
    <row r="1425" customFormat="false" ht="13" hidden="false" customHeight="false" outlineLevel="0" collapsed="false">
      <c r="C1425" s="651" t="s">
        <v>466</v>
      </c>
      <c r="D1425" s="731" t="s">
        <v>1835</v>
      </c>
    </row>
    <row r="1426" customFormat="false" ht="13" hidden="false" customHeight="false" outlineLevel="0" collapsed="false">
      <c r="C1426" s="651" t="s">
        <v>466</v>
      </c>
      <c r="D1426" s="731" t="s">
        <v>1836</v>
      </c>
    </row>
    <row r="1427" customFormat="false" ht="13" hidden="false" customHeight="false" outlineLevel="0" collapsed="false">
      <c r="C1427" s="651" t="s">
        <v>466</v>
      </c>
      <c r="D1427" s="731" t="s">
        <v>1837</v>
      </c>
    </row>
    <row r="1428" customFormat="false" ht="13" hidden="false" customHeight="false" outlineLevel="0" collapsed="false">
      <c r="C1428" s="651" t="s">
        <v>466</v>
      </c>
      <c r="D1428" s="731" t="s">
        <v>1838</v>
      </c>
    </row>
    <row r="1429" customFormat="false" ht="13" hidden="false" customHeight="false" outlineLevel="0" collapsed="false">
      <c r="C1429" s="651" t="s">
        <v>466</v>
      </c>
      <c r="D1429" s="731" t="s">
        <v>1839</v>
      </c>
    </row>
    <row r="1430" customFormat="false" ht="13" hidden="false" customHeight="false" outlineLevel="0" collapsed="false">
      <c r="C1430" s="651" t="s">
        <v>466</v>
      </c>
      <c r="D1430" s="731" t="s">
        <v>1840</v>
      </c>
    </row>
    <row r="1431" customFormat="false" ht="13" hidden="false" customHeight="false" outlineLevel="0" collapsed="false">
      <c r="C1431" s="651" t="s">
        <v>466</v>
      </c>
      <c r="D1431" s="731" t="s">
        <v>1841</v>
      </c>
    </row>
    <row r="1432" customFormat="false" ht="13" hidden="false" customHeight="false" outlineLevel="0" collapsed="false">
      <c r="C1432" s="651" t="s">
        <v>466</v>
      </c>
      <c r="D1432" s="731" t="s">
        <v>1842</v>
      </c>
    </row>
    <row r="1433" customFormat="false" ht="13" hidden="false" customHeight="false" outlineLevel="0" collapsed="false">
      <c r="C1433" s="651" t="s">
        <v>466</v>
      </c>
      <c r="D1433" s="731" t="s">
        <v>1843</v>
      </c>
    </row>
    <row r="1434" customFormat="false" ht="13" hidden="false" customHeight="false" outlineLevel="0" collapsed="false">
      <c r="C1434" s="651" t="s">
        <v>466</v>
      </c>
      <c r="D1434" s="731" t="s">
        <v>1844</v>
      </c>
    </row>
    <row r="1435" customFormat="false" ht="13" hidden="false" customHeight="false" outlineLevel="0" collapsed="false">
      <c r="C1435" s="651" t="s">
        <v>466</v>
      </c>
      <c r="D1435" s="731" t="s">
        <v>467</v>
      </c>
    </row>
    <row r="1436" customFormat="false" ht="13" hidden="false" customHeight="false" outlineLevel="0" collapsed="false">
      <c r="C1436" s="651" t="s">
        <v>466</v>
      </c>
      <c r="D1436" s="731" t="s">
        <v>1845</v>
      </c>
    </row>
    <row r="1437" customFormat="false" ht="13" hidden="false" customHeight="false" outlineLevel="0" collapsed="false">
      <c r="C1437" s="651" t="s">
        <v>466</v>
      </c>
      <c r="D1437" s="731" t="s">
        <v>1846</v>
      </c>
    </row>
    <row r="1438" customFormat="false" ht="13" hidden="false" customHeight="false" outlineLevel="0" collapsed="false">
      <c r="C1438" s="651" t="s">
        <v>466</v>
      </c>
      <c r="D1438" s="731" t="s">
        <v>1847</v>
      </c>
    </row>
    <row r="1439" customFormat="false" ht="13" hidden="false" customHeight="false" outlineLevel="0" collapsed="false">
      <c r="C1439" s="651" t="s">
        <v>466</v>
      </c>
      <c r="D1439" s="731" t="s">
        <v>1848</v>
      </c>
    </row>
    <row r="1440" customFormat="false" ht="13" hidden="false" customHeight="false" outlineLevel="0" collapsed="false">
      <c r="C1440" s="651" t="s">
        <v>466</v>
      </c>
      <c r="D1440" s="731" t="s">
        <v>1849</v>
      </c>
    </row>
    <row r="1441" customFormat="false" ht="13" hidden="false" customHeight="false" outlineLevel="0" collapsed="false">
      <c r="C1441" s="651" t="s">
        <v>466</v>
      </c>
      <c r="D1441" s="731" t="s">
        <v>1850</v>
      </c>
    </row>
    <row r="1442" customFormat="false" ht="13" hidden="false" customHeight="false" outlineLevel="0" collapsed="false">
      <c r="C1442" s="651" t="s">
        <v>468</v>
      </c>
      <c r="D1442" s="731" t="s">
        <v>1851</v>
      </c>
    </row>
    <row r="1443" customFormat="false" ht="13" hidden="false" customHeight="false" outlineLevel="0" collapsed="false">
      <c r="C1443" s="651" t="s">
        <v>468</v>
      </c>
      <c r="D1443" s="731" t="s">
        <v>1852</v>
      </c>
    </row>
    <row r="1444" customFormat="false" ht="13" hidden="false" customHeight="false" outlineLevel="0" collapsed="false">
      <c r="C1444" s="651" t="s">
        <v>468</v>
      </c>
      <c r="D1444" s="731" t="s">
        <v>1853</v>
      </c>
    </row>
    <row r="1445" customFormat="false" ht="13" hidden="false" customHeight="false" outlineLevel="0" collapsed="false">
      <c r="C1445" s="651" t="s">
        <v>468</v>
      </c>
      <c r="D1445" s="731" t="s">
        <v>1854</v>
      </c>
    </row>
    <row r="1446" customFormat="false" ht="13" hidden="false" customHeight="false" outlineLevel="0" collapsed="false">
      <c r="C1446" s="651" t="s">
        <v>468</v>
      </c>
      <c r="D1446" s="731" t="s">
        <v>1855</v>
      </c>
    </row>
    <row r="1447" customFormat="false" ht="13" hidden="false" customHeight="false" outlineLevel="0" collapsed="false">
      <c r="C1447" s="651" t="s">
        <v>468</v>
      </c>
      <c r="D1447" s="731" t="s">
        <v>1856</v>
      </c>
    </row>
    <row r="1448" customFormat="false" ht="13" hidden="false" customHeight="false" outlineLevel="0" collapsed="false">
      <c r="C1448" s="651" t="s">
        <v>468</v>
      </c>
      <c r="D1448" s="731" t="s">
        <v>1857</v>
      </c>
    </row>
    <row r="1449" customFormat="false" ht="13" hidden="false" customHeight="false" outlineLevel="0" collapsed="false">
      <c r="C1449" s="651" t="s">
        <v>468</v>
      </c>
      <c r="D1449" s="731" t="s">
        <v>1858</v>
      </c>
    </row>
    <row r="1450" customFormat="false" ht="13" hidden="false" customHeight="false" outlineLevel="0" collapsed="false">
      <c r="C1450" s="651" t="s">
        <v>468</v>
      </c>
      <c r="D1450" s="731" t="s">
        <v>1859</v>
      </c>
    </row>
    <row r="1451" customFormat="false" ht="13" hidden="false" customHeight="false" outlineLevel="0" collapsed="false">
      <c r="C1451" s="651" t="s">
        <v>468</v>
      </c>
      <c r="D1451" s="731" t="s">
        <v>1860</v>
      </c>
    </row>
    <row r="1452" customFormat="false" ht="13" hidden="false" customHeight="false" outlineLevel="0" collapsed="false">
      <c r="C1452" s="651" t="s">
        <v>468</v>
      </c>
      <c r="D1452" s="731" t="s">
        <v>1861</v>
      </c>
    </row>
    <row r="1453" customFormat="false" ht="13" hidden="false" customHeight="false" outlineLevel="0" collapsed="false">
      <c r="C1453" s="651" t="s">
        <v>468</v>
      </c>
      <c r="D1453" s="731" t="s">
        <v>1862</v>
      </c>
    </row>
    <row r="1454" customFormat="false" ht="13" hidden="false" customHeight="false" outlineLevel="0" collapsed="false">
      <c r="C1454" s="651" t="s">
        <v>468</v>
      </c>
      <c r="D1454" s="731" t="s">
        <v>1863</v>
      </c>
    </row>
    <row r="1455" customFormat="false" ht="13" hidden="false" customHeight="false" outlineLevel="0" collapsed="false">
      <c r="C1455" s="651" t="s">
        <v>468</v>
      </c>
      <c r="D1455" s="731" t="s">
        <v>1864</v>
      </c>
    </row>
    <row r="1456" customFormat="false" ht="13" hidden="false" customHeight="false" outlineLevel="0" collapsed="false">
      <c r="C1456" s="651" t="s">
        <v>468</v>
      </c>
      <c r="D1456" s="731" t="s">
        <v>1865</v>
      </c>
    </row>
    <row r="1457" customFormat="false" ht="13" hidden="false" customHeight="false" outlineLevel="0" collapsed="false">
      <c r="C1457" s="651" t="s">
        <v>468</v>
      </c>
      <c r="D1457" s="731" t="s">
        <v>1866</v>
      </c>
    </row>
    <row r="1458" customFormat="false" ht="13" hidden="false" customHeight="false" outlineLevel="0" collapsed="false">
      <c r="C1458" s="651" t="s">
        <v>468</v>
      </c>
      <c r="D1458" s="731" t="s">
        <v>1867</v>
      </c>
    </row>
    <row r="1459" customFormat="false" ht="13" hidden="false" customHeight="false" outlineLevel="0" collapsed="false">
      <c r="C1459" s="651" t="s">
        <v>468</v>
      </c>
      <c r="D1459" s="731" t="s">
        <v>1868</v>
      </c>
    </row>
    <row r="1460" customFormat="false" ht="13" hidden="false" customHeight="false" outlineLevel="0" collapsed="false">
      <c r="C1460" s="651" t="s">
        <v>468</v>
      </c>
      <c r="D1460" s="731" t="s">
        <v>1869</v>
      </c>
    </row>
    <row r="1461" customFormat="false" ht="13" hidden="false" customHeight="false" outlineLevel="0" collapsed="false">
      <c r="C1461" s="651" t="s">
        <v>468</v>
      </c>
      <c r="D1461" s="731" t="s">
        <v>1870</v>
      </c>
    </row>
    <row r="1462" customFormat="false" ht="13" hidden="false" customHeight="false" outlineLevel="0" collapsed="false">
      <c r="C1462" s="651" t="s">
        <v>468</v>
      </c>
      <c r="D1462" s="731" t="s">
        <v>1871</v>
      </c>
    </row>
    <row r="1463" customFormat="false" ht="13" hidden="false" customHeight="false" outlineLevel="0" collapsed="false">
      <c r="C1463" s="651" t="s">
        <v>468</v>
      </c>
      <c r="D1463" s="731" t="s">
        <v>1872</v>
      </c>
    </row>
    <row r="1464" customFormat="false" ht="13" hidden="false" customHeight="false" outlineLevel="0" collapsed="false">
      <c r="C1464" s="651" t="s">
        <v>468</v>
      </c>
      <c r="D1464" s="731" t="s">
        <v>1873</v>
      </c>
    </row>
    <row r="1465" customFormat="false" ht="13" hidden="false" customHeight="false" outlineLevel="0" collapsed="false">
      <c r="C1465" s="651" t="s">
        <v>468</v>
      </c>
      <c r="D1465" s="731" t="s">
        <v>1874</v>
      </c>
    </row>
    <row r="1466" customFormat="false" ht="13" hidden="false" customHeight="false" outlineLevel="0" collapsed="false">
      <c r="C1466" s="651" t="s">
        <v>468</v>
      </c>
      <c r="D1466" s="731" t="s">
        <v>1875</v>
      </c>
    </row>
    <row r="1467" customFormat="false" ht="13" hidden="false" customHeight="false" outlineLevel="0" collapsed="false">
      <c r="C1467" s="651" t="s">
        <v>468</v>
      </c>
      <c r="D1467" s="731" t="s">
        <v>1876</v>
      </c>
    </row>
    <row r="1468" customFormat="false" ht="13" hidden="false" customHeight="false" outlineLevel="0" collapsed="false">
      <c r="C1468" s="651" t="s">
        <v>468</v>
      </c>
      <c r="D1468" s="731" t="s">
        <v>1877</v>
      </c>
    </row>
    <row r="1469" customFormat="false" ht="13" hidden="false" customHeight="false" outlineLevel="0" collapsed="false">
      <c r="C1469" s="651" t="s">
        <v>468</v>
      </c>
      <c r="D1469" s="731" t="s">
        <v>1878</v>
      </c>
    </row>
    <row r="1470" customFormat="false" ht="13" hidden="false" customHeight="false" outlineLevel="0" collapsed="false">
      <c r="C1470" s="651" t="s">
        <v>468</v>
      </c>
      <c r="D1470" s="731" t="s">
        <v>1879</v>
      </c>
    </row>
    <row r="1471" customFormat="false" ht="13" hidden="false" customHeight="false" outlineLevel="0" collapsed="false">
      <c r="C1471" s="651" t="s">
        <v>468</v>
      </c>
      <c r="D1471" s="731" t="s">
        <v>1880</v>
      </c>
    </row>
    <row r="1472" customFormat="false" ht="13" hidden="false" customHeight="false" outlineLevel="0" collapsed="false">
      <c r="C1472" s="651" t="s">
        <v>468</v>
      </c>
      <c r="D1472" s="731" t="s">
        <v>1881</v>
      </c>
    </row>
    <row r="1473" customFormat="false" ht="13" hidden="false" customHeight="false" outlineLevel="0" collapsed="false">
      <c r="C1473" s="651" t="s">
        <v>468</v>
      </c>
      <c r="D1473" s="731" t="s">
        <v>1882</v>
      </c>
    </row>
    <row r="1474" customFormat="false" ht="13" hidden="false" customHeight="false" outlineLevel="0" collapsed="false">
      <c r="C1474" s="651" t="s">
        <v>468</v>
      </c>
      <c r="D1474" s="731" t="s">
        <v>1883</v>
      </c>
    </row>
    <row r="1475" customFormat="false" ht="13" hidden="false" customHeight="false" outlineLevel="0" collapsed="false">
      <c r="C1475" s="651" t="s">
        <v>468</v>
      </c>
      <c r="D1475" s="731" t="s">
        <v>1884</v>
      </c>
    </row>
    <row r="1476" customFormat="false" ht="13" hidden="false" customHeight="false" outlineLevel="0" collapsed="false">
      <c r="C1476" s="651" t="s">
        <v>470</v>
      </c>
      <c r="D1476" s="731" t="s">
        <v>1885</v>
      </c>
    </row>
    <row r="1477" customFormat="false" ht="13" hidden="false" customHeight="false" outlineLevel="0" collapsed="false">
      <c r="C1477" s="651" t="s">
        <v>470</v>
      </c>
      <c r="D1477" s="731" t="s">
        <v>1886</v>
      </c>
    </row>
    <row r="1478" customFormat="false" ht="13" hidden="false" customHeight="false" outlineLevel="0" collapsed="false">
      <c r="C1478" s="651" t="s">
        <v>470</v>
      </c>
      <c r="D1478" s="731" t="s">
        <v>1887</v>
      </c>
    </row>
    <row r="1479" customFormat="false" ht="13" hidden="false" customHeight="false" outlineLevel="0" collapsed="false">
      <c r="C1479" s="651" t="s">
        <v>470</v>
      </c>
      <c r="D1479" s="731" t="s">
        <v>1888</v>
      </c>
    </row>
    <row r="1480" customFormat="false" ht="13" hidden="false" customHeight="false" outlineLevel="0" collapsed="false">
      <c r="C1480" s="651" t="s">
        <v>470</v>
      </c>
      <c r="D1480" s="731" t="s">
        <v>1889</v>
      </c>
    </row>
    <row r="1481" customFormat="false" ht="13" hidden="false" customHeight="false" outlineLevel="0" collapsed="false">
      <c r="C1481" s="651" t="s">
        <v>470</v>
      </c>
      <c r="D1481" s="731" t="s">
        <v>1890</v>
      </c>
    </row>
    <row r="1482" customFormat="false" ht="13" hidden="false" customHeight="false" outlineLevel="0" collapsed="false">
      <c r="C1482" s="651" t="s">
        <v>470</v>
      </c>
      <c r="D1482" s="731" t="s">
        <v>1891</v>
      </c>
    </row>
    <row r="1483" customFormat="false" ht="13" hidden="false" customHeight="false" outlineLevel="0" collapsed="false">
      <c r="C1483" s="651" t="s">
        <v>470</v>
      </c>
      <c r="D1483" s="731" t="s">
        <v>1892</v>
      </c>
    </row>
    <row r="1484" customFormat="false" ht="13" hidden="false" customHeight="false" outlineLevel="0" collapsed="false">
      <c r="C1484" s="651" t="s">
        <v>470</v>
      </c>
      <c r="D1484" s="731" t="s">
        <v>1893</v>
      </c>
    </row>
    <row r="1485" customFormat="false" ht="13" hidden="false" customHeight="false" outlineLevel="0" collapsed="false">
      <c r="C1485" s="651" t="s">
        <v>470</v>
      </c>
      <c r="D1485" s="731" t="s">
        <v>1894</v>
      </c>
    </row>
    <row r="1486" customFormat="false" ht="13" hidden="false" customHeight="false" outlineLevel="0" collapsed="false">
      <c r="C1486" s="651" t="s">
        <v>470</v>
      </c>
      <c r="D1486" s="731" t="s">
        <v>1895</v>
      </c>
    </row>
    <row r="1487" customFormat="false" ht="13" hidden="false" customHeight="false" outlineLevel="0" collapsed="false">
      <c r="C1487" s="651" t="s">
        <v>470</v>
      </c>
      <c r="D1487" s="731" t="s">
        <v>1896</v>
      </c>
    </row>
    <row r="1488" customFormat="false" ht="13" hidden="false" customHeight="false" outlineLevel="0" collapsed="false">
      <c r="C1488" s="651" t="s">
        <v>470</v>
      </c>
      <c r="D1488" s="731" t="s">
        <v>1897</v>
      </c>
    </row>
    <row r="1489" customFormat="false" ht="13" hidden="false" customHeight="false" outlineLevel="0" collapsed="false">
      <c r="C1489" s="651" t="s">
        <v>470</v>
      </c>
      <c r="D1489" s="731" t="s">
        <v>1898</v>
      </c>
    </row>
    <row r="1490" customFormat="false" ht="13" hidden="false" customHeight="false" outlineLevel="0" collapsed="false">
      <c r="C1490" s="651" t="s">
        <v>470</v>
      </c>
      <c r="D1490" s="731" t="s">
        <v>1899</v>
      </c>
    </row>
    <row r="1491" customFormat="false" ht="13" hidden="false" customHeight="false" outlineLevel="0" collapsed="false">
      <c r="C1491" s="651" t="s">
        <v>470</v>
      </c>
      <c r="D1491" s="731" t="s">
        <v>1900</v>
      </c>
    </row>
    <row r="1492" customFormat="false" ht="13" hidden="false" customHeight="false" outlineLevel="0" collapsed="false">
      <c r="C1492" s="651" t="s">
        <v>470</v>
      </c>
      <c r="D1492" s="731" t="s">
        <v>1901</v>
      </c>
    </row>
    <row r="1493" customFormat="false" ht="13" hidden="false" customHeight="false" outlineLevel="0" collapsed="false">
      <c r="C1493" s="651" t="s">
        <v>470</v>
      </c>
      <c r="D1493" s="731" t="s">
        <v>1902</v>
      </c>
    </row>
    <row r="1494" customFormat="false" ht="13" hidden="false" customHeight="false" outlineLevel="0" collapsed="false">
      <c r="C1494" s="651" t="s">
        <v>470</v>
      </c>
      <c r="D1494" s="731" t="s">
        <v>1903</v>
      </c>
    </row>
    <row r="1495" customFormat="false" ht="13" hidden="false" customHeight="false" outlineLevel="0" collapsed="false">
      <c r="C1495" s="651" t="s">
        <v>470</v>
      </c>
      <c r="D1495" s="731" t="s">
        <v>1904</v>
      </c>
    </row>
    <row r="1496" customFormat="false" ht="13" hidden="false" customHeight="false" outlineLevel="0" collapsed="false">
      <c r="C1496" s="651" t="s">
        <v>470</v>
      </c>
      <c r="D1496" s="731" t="s">
        <v>1905</v>
      </c>
    </row>
    <row r="1497" customFormat="false" ht="13" hidden="false" customHeight="false" outlineLevel="0" collapsed="false">
      <c r="C1497" s="651" t="s">
        <v>470</v>
      </c>
      <c r="D1497" s="731" t="s">
        <v>1906</v>
      </c>
    </row>
    <row r="1498" customFormat="false" ht="13" hidden="false" customHeight="false" outlineLevel="0" collapsed="false">
      <c r="C1498" s="651" t="s">
        <v>470</v>
      </c>
      <c r="D1498" s="731" t="s">
        <v>1907</v>
      </c>
    </row>
    <row r="1499" customFormat="false" ht="13" hidden="false" customHeight="false" outlineLevel="0" collapsed="false">
      <c r="C1499" s="651" t="s">
        <v>470</v>
      </c>
      <c r="D1499" s="731" t="s">
        <v>1908</v>
      </c>
    </row>
    <row r="1500" customFormat="false" ht="13" hidden="false" customHeight="false" outlineLevel="0" collapsed="false">
      <c r="C1500" s="651" t="s">
        <v>470</v>
      </c>
      <c r="D1500" s="731" t="s">
        <v>1909</v>
      </c>
    </row>
    <row r="1501" customFormat="false" ht="13" hidden="false" customHeight="false" outlineLevel="0" collapsed="false">
      <c r="C1501" s="651" t="s">
        <v>470</v>
      </c>
      <c r="D1501" s="731" t="s">
        <v>1910</v>
      </c>
    </row>
    <row r="1502" customFormat="false" ht="13" hidden="false" customHeight="false" outlineLevel="0" collapsed="false">
      <c r="C1502" s="651" t="s">
        <v>470</v>
      </c>
      <c r="D1502" s="731" t="s">
        <v>1911</v>
      </c>
    </row>
    <row r="1503" customFormat="false" ht="13" hidden="false" customHeight="false" outlineLevel="0" collapsed="false">
      <c r="C1503" s="651" t="s">
        <v>470</v>
      </c>
      <c r="D1503" s="731" t="s">
        <v>1912</v>
      </c>
    </row>
    <row r="1504" customFormat="false" ht="13" hidden="false" customHeight="false" outlineLevel="0" collapsed="false">
      <c r="C1504" s="651" t="s">
        <v>470</v>
      </c>
      <c r="D1504" s="731" t="s">
        <v>1913</v>
      </c>
    </row>
    <row r="1505" customFormat="false" ht="13" hidden="false" customHeight="false" outlineLevel="0" collapsed="false">
      <c r="C1505" s="651" t="s">
        <v>470</v>
      </c>
      <c r="D1505" s="731" t="s">
        <v>1914</v>
      </c>
    </row>
    <row r="1506" customFormat="false" ht="13" hidden="false" customHeight="false" outlineLevel="0" collapsed="false">
      <c r="C1506" s="651" t="s">
        <v>470</v>
      </c>
      <c r="D1506" s="731" t="s">
        <v>1915</v>
      </c>
    </row>
    <row r="1507" customFormat="false" ht="13" hidden="false" customHeight="false" outlineLevel="0" collapsed="false">
      <c r="C1507" s="651" t="s">
        <v>470</v>
      </c>
      <c r="D1507" s="731" t="s">
        <v>1916</v>
      </c>
    </row>
    <row r="1508" customFormat="false" ht="13" hidden="false" customHeight="false" outlineLevel="0" collapsed="false">
      <c r="C1508" s="651" t="s">
        <v>470</v>
      </c>
      <c r="D1508" s="731" t="s">
        <v>1917</v>
      </c>
    </row>
    <row r="1509" customFormat="false" ht="13" hidden="false" customHeight="false" outlineLevel="0" collapsed="false">
      <c r="C1509" s="651" t="s">
        <v>470</v>
      </c>
      <c r="D1509" s="731" t="s">
        <v>1918</v>
      </c>
    </row>
    <row r="1510" customFormat="false" ht="13" hidden="false" customHeight="false" outlineLevel="0" collapsed="false">
      <c r="C1510" s="651" t="s">
        <v>470</v>
      </c>
      <c r="D1510" s="731" t="s">
        <v>1919</v>
      </c>
    </row>
    <row r="1511" customFormat="false" ht="13" hidden="false" customHeight="false" outlineLevel="0" collapsed="false">
      <c r="C1511" s="651" t="s">
        <v>470</v>
      </c>
      <c r="D1511" s="731" t="s">
        <v>1920</v>
      </c>
    </row>
    <row r="1512" customFormat="false" ht="13" hidden="false" customHeight="false" outlineLevel="0" collapsed="false">
      <c r="C1512" s="651" t="s">
        <v>470</v>
      </c>
      <c r="D1512" s="731" t="s">
        <v>1921</v>
      </c>
    </row>
    <row r="1513" customFormat="false" ht="13" hidden="false" customHeight="false" outlineLevel="0" collapsed="false">
      <c r="C1513" s="651" t="s">
        <v>470</v>
      </c>
      <c r="D1513" s="731" t="s">
        <v>1922</v>
      </c>
    </row>
    <row r="1514" customFormat="false" ht="13" hidden="false" customHeight="false" outlineLevel="0" collapsed="false">
      <c r="C1514" s="651" t="s">
        <v>470</v>
      </c>
      <c r="D1514" s="731" t="s">
        <v>1923</v>
      </c>
    </row>
    <row r="1515" customFormat="false" ht="13" hidden="false" customHeight="false" outlineLevel="0" collapsed="false">
      <c r="C1515" s="651" t="s">
        <v>470</v>
      </c>
      <c r="D1515" s="731" t="s">
        <v>1924</v>
      </c>
    </row>
    <row r="1516" customFormat="false" ht="13" hidden="false" customHeight="false" outlineLevel="0" collapsed="false">
      <c r="C1516" s="651" t="s">
        <v>470</v>
      </c>
      <c r="D1516" s="731" t="s">
        <v>1925</v>
      </c>
    </row>
    <row r="1517" customFormat="false" ht="13" hidden="false" customHeight="false" outlineLevel="0" collapsed="false">
      <c r="C1517" s="651" t="s">
        <v>470</v>
      </c>
      <c r="D1517" s="731" t="s">
        <v>1926</v>
      </c>
    </row>
    <row r="1518" customFormat="false" ht="13" hidden="false" customHeight="false" outlineLevel="0" collapsed="false">
      <c r="C1518" s="651" t="s">
        <v>470</v>
      </c>
      <c r="D1518" s="731" t="s">
        <v>1927</v>
      </c>
    </row>
    <row r="1519" customFormat="false" ht="13" hidden="false" customHeight="false" outlineLevel="0" collapsed="false">
      <c r="C1519" s="651" t="s">
        <v>470</v>
      </c>
      <c r="D1519" s="731" t="s">
        <v>1928</v>
      </c>
    </row>
    <row r="1520" customFormat="false" ht="13" hidden="false" customHeight="false" outlineLevel="0" collapsed="false">
      <c r="C1520" s="651" t="s">
        <v>470</v>
      </c>
      <c r="D1520" s="731" t="s">
        <v>1929</v>
      </c>
    </row>
    <row r="1521" customFormat="false" ht="13" hidden="false" customHeight="false" outlineLevel="0" collapsed="false">
      <c r="C1521" s="651" t="s">
        <v>470</v>
      </c>
      <c r="D1521" s="731" t="s">
        <v>1930</v>
      </c>
    </row>
    <row r="1522" customFormat="false" ht="13" hidden="false" customHeight="false" outlineLevel="0" collapsed="false">
      <c r="C1522" s="651" t="s">
        <v>470</v>
      </c>
      <c r="D1522" s="731" t="s">
        <v>1931</v>
      </c>
    </row>
    <row r="1523" customFormat="false" ht="13" hidden="false" customHeight="false" outlineLevel="0" collapsed="false">
      <c r="C1523" s="651" t="s">
        <v>470</v>
      </c>
      <c r="D1523" s="731" t="s">
        <v>1674</v>
      </c>
    </row>
    <row r="1524" customFormat="false" ht="13" hidden="false" customHeight="false" outlineLevel="0" collapsed="false">
      <c r="C1524" s="651" t="s">
        <v>470</v>
      </c>
      <c r="D1524" s="731" t="s">
        <v>1932</v>
      </c>
    </row>
    <row r="1525" customFormat="false" ht="13" hidden="false" customHeight="false" outlineLevel="0" collapsed="false">
      <c r="C1525" s="651" t="s">
        <v>470</v>
      </c>
      <c r="D1525" s="731" t="s">
        <v>1933</v>
      </c>
    </row>
    <row r="1526" customFormat="false" ht="13" hidden="false" customHeight="false" outlineLevel="0" collapsed="false">
      <c r="C1526" s="651" t="s">
        <v>470</v>
      </c>
      <c r="D1526" s="731" t="s">
        <v>1934</v>
      </c>
    </row>
    <row r="1527" customFormat="false" ht="13" hidden="false" customHeight="false" outlineLevel="0" collapsed="false">
      <c r="C1527" s="651" t="s">
        <v>470</v>
      </c>
      <c r="D1527" s="731" t="s">
        <v>715</v>
      </c>
    </row>
    <row r="1528" customFormat="false" ht="13" hidden="false" customHeight="false" outlineLevel="0" collapsed="false">
      <c r="C1528" s="651" t="s">
        <v>470</v>
      </c>
      <c r="D1528" s="731" t="s">
        <v>1935</v>
      </c>
    </row>
    <row r="1529" customFormat="false" ht="13" hidden="false" customHeight="false" outlineLevel="0" collapsed="false">
      <c r="C1529" s="651" t="s">
        <v>470</v>
      </c>
      <c r="D1529" s="731" t="s">
        <v>1936</v>
      </c>
    </row>
    <row r="1530" customFormat="false" ht="13" hidden="false" customHeight="false" outlineLevel="0" collapsed="false">
      <c r="C1530" s="651" t="s">
        <v>470</v>
      </c>
      <c r="D1530" s="731" t="s">
        <v>1937</v>
      </c>
    </row>
    <row r="1531" customFormat="false" ht="13" hidden="false" customHeight="false" outlineLevel="0" collapsed="false">
      <c r="C1531" s="651" t="s">
        <v>470</v>
      </c>
      <c r="D1531" s="731" t="s">
        <v>1938</v>
      </c>
    </row>
    <row r="1532" customFormat="false" ht="13" hidden="false" customHeight="false" outlineLevel="0" collapsed="false">
      <c r="C1532" s="651" t="s">
        <v>470</v>
      </c>
      <c r="D1532" s="731" t="s">
        <v>1939</v>
      </c>
    </row>
    <row r="1533" customFormat="false" ht="13" hidden="false" customHeight="false" outlineLevel="0" collapsed="false">
      <c r="C1533" s="651" t="s">
        <v>470</v>
      </c>
      <c r="D1533" s="731" t="s">
        <v>1940</v>
      </c>
    </row>
    <row r="1534" customFormat="false" ht="13" hidden="false" customHeight="false" outlineLevel="0" collapsed="false">
      <c r="C1534" s="651" t="s">
        <v>470</v>
      </c>
      <c r="D1534" s="731" t="s">
        <v>1941</v>
      </c>
    </row>
    <row r="1535" customFormat="false" ht="13" hidden="false" customHeight="false" outlineLevel="0" collapsed="false">
      <c r="C1535" s="651" t="s">
        <v>470</v>
      </c>
      <c r="D1535" s="731" t="s">
        <v>1942</v>
      </c>
    </row>
    <row r="1536" customFormat="false" ht="13" hidden="false" customHeight="false" outlineLevel="0" collapsed="false">
      <c r="C1536" s="651" t="s">
        <v>472</v>
      </c>
      <c r="D1536" s="731" t="s">
        <v>1943</v>
      </c>
    </row>
    <row r="1537" customFormat="false" ht="13" hidden="false" customHeight="false" outlineLevel="0" collapsed="false">
      <c r="C1537" s="651" t="s">
        <v>472</v>
      </c>
      <c r="D1537" s="731" t="s">
        <v>1944</v>
      </c>
    </row>
    <row r="1538" customFormat="false" ht="13" hidden="false" customHeight="false" outlineLevel="0" collapsed="false">
      <c r="C1538" s="651" t="s">
        <v>472</v>
      </c>
      <c r="D1538" s="731" t="s">
        <v>1945</v>
      </c>
    </row>
    <row r="1539" customFormat="false" ht="13" hidden="false" customHeight="false" outlineLevel="0" collapsed="false">
      <c r="C1539" s="651" t="s">
        <v>472</v>
      </c>
      <c r="D1539" s="731" t="s">
        <v>1946</v>
      </c>
    </row>
    <row r="1540" customFormat="false" ht="13" hidden="false" customHeight="false" outlineLevel="0" collapsed="false">
      <c r="C1540" s="651" t="s">
        <v>472</v>
      </c>
      <c r="D1540" s="731" t="s">
        <v>1947</v>
      </c>
    </row>
    <row r="1541" customFormat="false" ht="13" hidden="false" customHeight="false" outlineLevel="0" collapsed="false">
      <c r="C1541" s="651" t="s">
        <v>472</v>
      </c>
      <c r="D1541" s="731" t="s">
        <v>1948</v>
      </c>
    </row>
    <row r="1542" customFormat="false" ht="13" hidden="false" customHeight="false" outlineLevel="0" collapsed="false">
      <c r="C1542" s="651" t="s">
        <v>472</v>
      </c>
      <c r="D1542" s="731" t="s">
        <v>1949</v>
      </c>
    </row>
    <row r="1543" customFormat="false" ht="13" hidden="false" customHeight="false" outlineLevel="0" collapsed="false">
      <c r="C1543" s="651" t="s">
        <v>472</v>
      </c>
      <c r="D1543" s="731" t="s">
        <v>1950</v>
      </c>
    </row>
    <row r="1544" customFormat="false" ht="13" hidden="false" customHeight="false" outlineLevel="0" collapsed="false">
      <c r="C1544" s="651" t="s">
        <v>472</v>
      </c>
      <c r="D1544" s="731" t="s">
        <v>1951</v>
      </c>
    </row>
    <row r="1545" customFormat="false" ht="13" hidden="false" customHeight="false" outlineLevel="0" collapsed="false">
      <c r="C1545" s="651" t="s">
        <v>472</v>
      </c>
      <c r="D1545" s="731" t="s">
        <v>1952</v>
      </c>
    </row>
    <row r="1546" customFormat="false" ht="13" hidden="false" customHeight="false" outlineLevel="0" collapsed="false">
      <c r="C1546" s="651" t="s">
        <v>472</v>
      </c>
      <c r="D1546" s="731" t="s">
        <v>1953</v>
      </c>
    </row>
    <row r="1547" customFormat="false" ht="13" hidden="false" customHeight="false" outlineLevel="0" collapsed="false">
      <c r="C1547" s="651" t="s">
        <v>472</v>
      </c>
      <c r="D1547" s="731" t="s">
        <v>1954</v>
      </c>
    </row>
    <row r="1548" customFormat="false" ht="13" hidden="false" customHeight="false" outlineLevel="0" collapsed="false">
      <c r="C1548" s="651" t="s">
        <v>472</v>
      </c>
      <c r="D1548" s="731" t="s">
        <v>1955</v>
      </c>
    </row>
    <row r="1549" customFormat="false" ht="13" hidden="false" customHeight="false" outlineLevel="0" collapsed="false">
      <c r="C1549" s="651" t="s">
        <v>472</v>
      </c>
      <c r="D1549" s="731" t="s">
        <v>1956</v>
      </c>
    </row>
    <row r="1550" customFormat="false" ht="13" hidden="false" customHeight="false" outlineLevel="0" collapsed="false">
      <c r="C1550" s="651" t="s">
        <v>472</v>
      </c>
      <c r="D1550" s="731" t="s">
        <v>1957</v>
      </c>
    </row>
    <row r="1551" customFormat="false" ht="13" hidden="false" customHeight="false" outlineLevel="0" collapsed="false">
      <c r="C1551" s="651" t="s">
        <v>472</v>
      </c>
      <c r="D1551" s="731" t="s">
        <v>1958</v>
      </c>
    </row>
    <row r="1552" customFormat="false" ht="13" hidden="false" customHeight="false" outlineLevel="0" collapsed="false">
      <c r="C1552" s="651" t="s">
        <v>472</v>
      </c>
      <c r="D1552" s="731" t="s">
        <v>1959</v>
      </c>
    </row>
    <row r="1553" customFormat="false" ht="13" hidden="false" customHeight="false" outlineLevel="0" collapsed="false">
      <c r="C1553" s="651" t="s">
        <v>472</v>
      </c>
      <c r="D1553" s="731" t="s">
        <v>1960</v>
      </c>
    </row>
    <row r="1554" customFormat="false" ht="13" hidden="false" customHeight="false" outlineLevel="0" collapsed="false">
      <c r="C1554" s="651" t="s">
        <v>472</v>
      </c>
      <c r="D1554" s="731" t="s">
        <v>1961</v>
      </c>
    </row>
    <row r="1555" customFormat="false" ht="13" hidden="false" customHeight="false" outlineLevel="0" collapsed="false">
      <c r="C1555" s="651" t="s">
        <v>472</v>
      </c>
      <c r="D1555" s="731" t="s">
        <v>1962</v>
      </c>
    </row>
    <row r="1556" customFormat="false" ht="13" hidden="false" customHeight="false" outlineLevel="0" collapsed="false">
      <c r="C1556" s="651" t="s">
        <v>474</v>
      </c>
      <c r="D1556" s="731" t="s">
        <v>1963</v>
      </c>
    </row>
    <row r="1557" customFormat="false" ht="13" hidden="false" customHeight="false" outlineLevel="0" collapsed="false">
      <c r="C1557" s="651" t="s">
        <v>474</v>
      </c>
      <c r="D1557" s="731" t="s">
        <v>1964</v>
      </c>
    </row>
    <row r="1558" customFormat="false" ht="13" hidden="false" customHeight="false" outlineLevel="0" collapsed="false">
      <c r="C1558" s="651" t="s">
        <v>474</v>
      </c>
      <c r="D1558" s="731" t="s">
        <v>1965</v>
      </c>
    </row>
    <row r="1559" customFormat="false" ht="13" hidden="false" customHeight="false" outlineLevel="0" collapsed="false">
      <c r="C1559" s="651" t="s">
        <v>474</v>
      </c>
      <c r="D1559" s="731" t="s">
        <v>1966</v>
      </c>
    </row>
    <row r="1560" customFormat="false" ht="13" hidden="false" customHeight="false" outlineLevel="0" collapsed="false">
      <c r="C1560" s="651" t="s">
        <v>474</v>
      </c>
      <c r="D1560" s="731" t="s">
        <v>1967</v>
      </c>
    </row>
    <row r="1561" customFormat="false" ht="13" hidden="false" customHeight="false" outlineLevel="0" collapsed="false">
      <c r="C1561" s="651" t="s">
        <v>474</v>
      </c>
      <c r="D1561" s="731" t="s">
        <v>1968</v>
      </c>
    </row>
    <row r="1562" customFormat="false" ht="13" hidden="false" customHeight="false" outlineLevel="0" collapsed="false">
      <c r="C1562" s="651" t="s">
        <v>474</v>
      </c>
      <c r="D1562" s="731" t="s">
        <v>1969</v>
      </c>
    </row>
    <row r="1563" customFormat="false" ht="13" hidden="false" customHeight="false" outlineLevel="0" collapsed="false">
      <c r="C1563" s="651" t="s">
        <v>474</v>
      </c>
      <c r="D1563" s="731" t="s">
        <v>1970</v>
      </c>
    </row>
    <row r="1564" customFormat="false" ht="13" hidden="false" customHeight="false" outlineLevel="0" collapsed="false">
      <c r="C1564" s="651" t="s">
        <v>474</v>
      </c>
      <c r="D1564" s="731" t="s">
        <v>1971</v>
      </c>
    </row>
    <row r="1565" customFormat="false" ht="13" hidden="false" customHeight="false" outlineLevel="0" collapsed="false">
      <c r="C1565" s="651" t="s">
        <v>474</v>
      </c>
      <c r="D1565" s="731" t="s">
        <v>1972</v>
      </c>
    </row>
    <row r="1566" customFormat="false" ht="13" hidden="false" customHeight="false" outlineLevel="0" collapsed="false">
      <c r="C1566" s="651" t="s">
        <v>474</v>
      </c>
      <c r="D1566" s="731" t="s">
        <v>1973</v>
      </c>
    </row>
    <row r="1567" customFormat="false" ht="13" hidden="false" customHeight="false" outlineLevel="0" collapsed="false">
      <c r="C1567" s="651" t="s">
        <v>474</v>
      </c>
      <c r="D1567" s="731" t="s">
        <v>1974</v>
      </c>
    </row>
    <row r="1568" customFormat="false" ht="13" hidden="false" customHeight="false" outlineLevel="0" collapsed="false">
      <c r="C1568" s="651" t="s">
        <v>474</v>
      </c>
      <c r="D1568" s="731" t="s">
        <v>1975</v>
      </c>
    </row>
    <row r="1569" customFormat="false" ht="13" hidden="false" customHeight="false" outlineLevel="0" collapsed="false">
      <c r="C1569" s="651" t="s">
        <v>474</v>
      </c>
      <c r="D1569" s="731" t="s">
        <v>1976</v>
      </c>
    </row>
    <row r="1570" customFormat="false" ht="13" hidden="false" customHeight="false" outlineLevel="0" collapsed="false">
      <c r="C1570" s="651" t="s">
        <v>474</v>
      </c>
      <c r="D1570" s="731" t="s">
        <v>1977</v>
      </c>
    </row>
    <row r="1571" customFormat="false" ht="13" hidden="false" customHeight="false" outlineLevel="0" collapsed="false">
      <c r="C1571" s="651" t="s">
        <v>474</v>
      </c>
      <c r="D1571" s="731" t="s">
        <v>1978</v>
      </c>
    </row>
    <row r="1572" customFormat="false" ht="13" hidden="false" customHeight="false" outlineLevel="0" collapsed="false">
      <c r="C1572" s="651" t="s">
        <v>474</v>
      </c>
      <c r="D1572" s="731" t="s">
        <v>1979</v>
      </c>
    </row>
    <row r="1573" customFormat="false" ht="13" hidden="false" customHeight="false" outlineLevel="0" collapsed="false">
      <c r="C1573" s="651" t="s">
        <v>474</v>
      </c>
      <c r="D1573" s="731" t="s">
        <v>1980</v>
      </c>
    </row>
    <row r="1574" customFormat="false" ht="13" hidden="false" customHeight="false" outlineLevel="0" collapsed="false">
      <c r="C1574" s="651" t="s">
        <v>474</v>
      </c>
      <c r="D1574" s="731" t="s">
        <v>1981</v>
      </c>
    </row>
    <row r="1575" customFormat="false" ht="13" hidden="false" customHeight="false" outlineLevel="0" collapsed="false">
      <c r="C1575" s="651" t="s">
        <v>474</v>
      </c>
      <c r="D1575" s="731" t="s">
        <v>1982</v>
      </c>
    </row>
    <row r="1576" customFormat="false" ht="13" hidden="false" customHeight="false" outlineLevel="0" collapsed="false">
      <c r="C1576" s="651" t="s">
        <v>474</v>
      </c>
      <c r="D1576" s="731" t="s">
        <v>1983</v>
      </c>
    </row>
    <row r="1577" customFormat="false" ht="13" hidden="false" customHeight="false" outlineLevel="0" collapsed="false">
      <c r="C1577" s="651" t="s">
        <v>476</v>
      </c>
      <c r="D1577" s="731" t="s">
        <v>1984</v>
      </c>
    </row>
    <row r="1578" customFormat="false" ht="13" hidden="false" customHeight="false" outlineLevel="0" collapsed="false">
      <c r="C1578" s="651" t="s">
        <v>476</v>
      </c>
      <c r="D1578" s="731" t="s">
        <v>1985</v>
      </c>
    </row>
    <row r="1579" customFormat="false" ht="13" hidden="false" customHeight="false" outlineLevel="0" collapsed="false">
      <c r="C1579" s="651" t="s">
        <v>476</v>
      </c>
      <c r="D1579" s="731" t="s">
        <v>1986</v>
      </c>
    </row>
    <row r="1580" customFormat="false" ht="13" hidden="false" customHeight="false" outlineLevel="0" collapsed="false">
      <c r="C1580" s="651" t="s">
        <v>476</v>
      </c>
      <c r="D1580" s="731" t="s">
        <v>1987</v>
      </c>
    </row>
    <row r="1581" customFormat="false" ht="13" hidden="false" customHeight="false" outlineLevel="0" collapsed="false">
      <c r="C1581" s="651" t="s">
        <v>476</v>
      </c>
      <c r="D1581" s="731" t="s">
        <v>1988</v>
      </c>
    </row>
    <row r="1582" customFormat="false" ht="13" hidden="false" customHeight="false" outlineLevel="0" collapsed="false">
      <c r="C1582" s="651" t="s">
        <v>476</v>
      </c>
      <c r="D1582" s="731" t="s">
        <v>1989</v>
      </c>
    </row>
    <row r="1583" customFormat="false" ht="13" hidden="false" customHeight="false" outlineLevel="0" collapsed="false">
      <c r="C1583" s="651" t="s">
        <v>476</v>
      </c>
      <c r="D1583" s="731" t="s">
        <v>1990</v>
      </c>
    </row>
    <row r="1584" customFormat="false" ht="13" hidden="false" customHeight="false" outlineLevel="0" collapsed="false">
      <c r="C1584" s="651" t="s">
        <v>476</v>
      </c>
      <c r="D1584" s="731" t="s">
        <v>1991</v>
      </c>
    </row>
    <row r="1585" customFormat="false" ht="13" hidden="false" customHeight="false" outlineLevel="0" collapsed="false">
      <c r="C1585" s="651" t="s">
        <v>476</v>
      </c>
      <c r="D1585" s="731" t="s">
        <v>1992</v>
      </c>
    </row>
    <row r="1586" customFormat="false" ht="13" hidden="false" customHeight="false" outlineLevel="0" collapsed="false">
      <c r="C1586" s="651" t="s">
        <v>476</v>
      </c>
      <c r="D1586" s="731" t="s">
        <v>1993</v>
      </c>
    </row>
    <row r="1587" customFormat="false" ht="13" hidden="false" customHeight="false" outlineLevel="0" collapsed="false">
      <c r="C1587" s="651" t="s">
        <v>476</v>
      </c>
      <c r="D1587" s="731" t="s">
        <v>1994</v>
      </c>
    </row>
    <row r="1588" customFormat="false" ht="13" hidden="false" customHeight="false" outlineLevel="0" collapsed="false">
      <c r="C1588" s="651" t="s">
        <v>476</v>
      </c>
      <c r="D1588" s="731" t="s">
        <v>1995</v>
      </c>
    </row>
    <row r="1589" customFormat="false" ht="13" hidden="false" customHeight="false" outlineLevel="0" collapsed="false">
      <c r="C1589" s="651" t="s">
        <v>476</v>
      </c>
      <c r="D1589" s="731" t="s">
        <v>1996</v>
      </c>
    </row>
    <row r="1590" customFormat="false" ht="13" hidden="false" customHeight="false" outlineLevel="0" collapsed="false">
      <c r="C1590" s="651" t="s">
        <v>476</v>
      </c>
      <c r="D1590" s="731" t="s">
        <v>1997</v>
      </c>
    </row>
    <row r="1591" customFormat="false" ht="13" hidden="false" customHeight="false" outlineLevel="0" collapsed="false">
      <c r="C1591" s="651" t="s">
        <v>476</v>
      </c>
      <c r="D1591" s="731" t="s">
        <v>728</v>
      </c>
    </row>
    <row r="1592" customFormat="false" ht="13" hidden="false" customHeight="false" outlineLevel="0" collapsed="false">
      <c r="C1592" s="651" t="s">
        <v>476</v>
      </c>
      <c r="D1592" s="731" t="s">
        <v>1998</v>
      </c>
    </row>
    <row r="1593" customFormat="false" ht="13" hidden="false" customHeight="false" outlineLevel="0" collapsed="false">
      <c r="C1593" s="651" t="s">
        <v>476</v>
      </c>
      <c r="D1593" s="731" t="s">
        <v>1999</v>
      </c>
    </row>
    <row r="1594" customFormat="false" ht="13" hidden="false" customHeight="false" outlineLevel="0" collapsed="false">
      <c r="C1594" s="651" t="s">
        <v>476</v>
      </c>
      <c r="D1594" s="731" t="s">
        <v>2000</v>
      </c>
    </row>
    <row r="1595" customFormat="false" ht="13" hidden="false" customHeight="false" outlineLevel="0" collapsed="false">
      <c r="C1595" s="651" t="s">
        <v>476</v>
      </c>
      <c r="D1595" s="731" t="s">
        <v>2001</v>
      </c>
    </row>
    <row r="1596" customFormat="false" ht="13" hidden="false" customHeight="false" outlineLevel="0" collapsed="false">
      <c r="C1596" s="651" t="s">
        <v>476</v>
      </c>
      <c r="D1596" s="731" t="s">
        <v>2002</v>
      </c>
    </row>
    <row r="1597" customFormat="false" ht="13" hidden="false" customHeight="false" outlineLevel="0" collapsed="false">
      <c r="C1597" s="651" t="s">
        <v>476</v>
      </c>
      <c r="D1597" s="731" t="s">
        <v>2003</v>
      </c>
    </row>
    <row r="1598" customFormat="false" ht="13" hidden="false" customHeight="false" outlineLevel="0" collapsed="false">
      <c r="C1598" s="651" t="s">
        <v>476</v>
      </c>
      <c r="D1598" s="731" t="s">
        <v>2004</v>
      </c>
    </row>
    <row r="1599" customFormat="false" ht="13" hidden="false" customHeight="false" outlineLevel="0" collapsed="false">
      <c r="C1599" s="651" t="s">
        <v>476</v>
      </c>
      <c r="D1599" s="731" t="s">
        <v>785</v>
      </c>
    </row>
    <row r="1600" customFormat="false" ht="13" hidden="false" customHeight="false" outlineLevel="0" collapsed="false">
      <c r="C1600" s="651" t="s">
        <v>476</v>
      </c>
      <c r="D1600" s="731" t="s">
        <v>2005</v>
      </c>
    </row>
    <row r="1601" customFormat="false" ht="13" hidden="false" customHeight="false" outlineLevel="0" collapsed="false">
      <c r="C1601" s="651" t="s">
        <v>476</v>
      </c>
      <c r="D1601" s="731" t="s">
        <v>1306</v>
      </c>
    </row>
    <row r="1602" customFormat="false" ht="13" hidden="false" customHeight="false" outlineLevel="0" collapsed="false">
      <c r="C1602" s="651" t="s">
        <v>476</v>
      </c>
      <c r="D1602" s="731" t="s">
        <v>2006</v>
      </c>
    </row>
    <row r="1603" customFormat="false" ht="13" hidden="false" customHeight="false" outlineLevel="0" collapsed="false">
      <c r="C1603" s="651" t="s">
        <v>476</v>
      </c>
      <c r="D1603" s="731" t="s">
        <v>2007</v>
      </c>
    </row>
    <row r="1604" customFormat="false" ht="13" hidden="false" customHeight="false" outlineLevel="0" collapsed="false">
      <c r="C1604" s="651" t="s">
        <v>476</v>
      </c>
      <c r="D1604" s="731" t="s">
        <v>2008</v>
      </c>
    </row>
    <row r="1605" customFormat="false" ht="13" hidden="false" customHeight="false" outlineLevel="0" collapsed="false">
      <c r="C1605" s="651" t="s">
        <v>476</v>
      </c>
      <c r="D1605" s="731" t="s">
        <v>2009</v>
      </c>
    </row>
    <row r="1606" customFormat="false" ht="13" hidden="false" customHeight="false" outlineLevel="0" collapsed="false">
      <c r="C1606" s="651" t="s">
        <v>476</v>
      </c>
      <c r="D1606" s="731" t="s">
        <v>2010</v>
      </c>
    </row>
    <row r="1607" customFormat="false" ht="13" hidden="false" customHeight="false" outlineLevel="0" collapsed="false">
      <c r="C1607" s="651" t="s">
        <v>476</v>
      </c>
      <c r="D1607" s="731" t="s">
        <v>2011</v>
      </c>
    </row>
    <row r="1608" customFormat="false" ht="13" hidden="false" customHeight="false" outlineLevel="0" collapsed="false">
      <c r="C1608" s="651" t="s">
        <v>476</v>
      </c>
      <c r="D1608" s="731" t="s">
        <v>2012</v>
      </c>
    </row>
    <row r="1609" customFormat="false" ht="13" hidden="false" customHeight="false" outlineLevel="0" collapsed="false">
      <c r="C1609" s="651" t="s">
        <v>476</v>
      </c>
      <c r="D1609" s="731" t="s">
        <v>2013</v>
      </c>
    </row>
    <row r="1610" customFormat="false" ht="13" hidden="false" customHeight="false" outlineLevel="0" collapsed="false">
      <c r="C1610" s="651" t="s">
        <v>476</v>
      </c>
      <c r="D1610" s="731" t="s">
        <v>2014</v>
      </c>
    </row>
    <row r="1611" customFormat="false" ht="13" hidden="false" customHeight="false" outlineLevel="0" collapsed="false">
      <c r="C1611" s="651" t="s">
        <v>476</v>
      </c>
      <c r="D1611" s="731" t="s">
        <v>2015</v>
      </c>
    </row>
    <row r="1612" customFormat="false" ht="13" hidden="false" customHeight="false" outlineLevel="0" collapsed="false">
      <c r="C1612" s="651" t="s">
        <v>476</v>
      </c>
      <c r="D1612" s="731" t="s">
        <v>2016</v>
      </c>
    </row>
    <row r="1613" customFormat="false" ht="13" hidden="false" customHeight="false" outlineLevel="0" collapsed="false">
      <c r="C1613" s="651" t="s">
        <v>476</v>
      </c>
      <c r="D1613" s="731" t="s">
        <v>2017</v>
      </c>
    </row>
    <row r="1614" customFormat="false" ht="13" hidden="false" customHeight="false" outlineLevel="0" collapsed="false">
      <c r="C1614" s="651" t="s">
        <v>476</v>
      </c>
      <c r="D1614" s="731" t="s">
        <v>2018</v>
      </c>
    </row>
    <row r="1615" customFormat="false" ht="13" hidden="false" customHeight="false" outlineLevel="0" collapsed="false">
      <c r="C1615" s="651" t="s">
        <v>476</v>
      </c>
      <c r="D1615" s="731" t="s">
        <v>2019</v>
      </c>
    </row>
    <row r="1616" customFormat="false" ht="13" hidden="false" customHeight="false" outlineLevel="0" collapsed="false">
      <c r="C1616" s="651" t="s">
        <v>476</v>
      </c>
      <c r="D1616" s="731" t="s">
        <v>2020</v>
      </c>
    </row>
    <row r="1617" customFormat="false" ht="13" hidden="false" customHeight="false" outlineLevel="0" collapsed="false">
      <c r="C1617" s="651" t="s">
        <v>476</v>
      </c>
      <c r="D1617" s="731" t="s">
        <v>2021</v>
      </c>
    </row>
    <row r="1618" customFormat="false" ht="13" hidden="false" customHeight="false" outlineLevel="0" collapsed="false">
      <c r="C1618" s="651" t="s">
        <v>476</v>
      </c>
      <c r="D1618" s="731" t="s">
        <v>2022</v>
      </c>
    </row>
    <row r="1619" customFormat="false" ht="13" hidden="false" customHeight="false" outlineLevel="0" collapsed="false">
      <c r="C1619" s="651" t="s">
        <v>476</v>
      </c>
      <c r="D1619" s="731" t="s">
        <v>2023</v>
      </c>
    </row>
    <row r="1620" customFormat="false" ht="13" hidden="false" customHeight="false" outlineLevel="0" collapsed="false">
      <c r="C1620" s="651" t="s">
        <v>476</v>
      </c>
      <c r="D1620" s="731" t="s">
        <v>2024</v>
      </c>
    </row>
    <row r="1621" customFormat="false" ht="13" hidden="false" customHeight="false" outlineLevel="0" collapsed="false">
      <c r="C1621" s="651" t="s">
        <v>476</v>
      </c>
      <c r="D1621" s="731" t="s">
        <v>2025</v>
      </c>
    </row>
    <row r="1622" customFormat="false" ht="13" hidden="false" customHeight="false" outlineLevel="0" collapsed="false">
      <c r="C1622" s="651" t="s">
        <v>478</v>
      </c>
      <c r="D1622" s="731" t="s">
        <v>2026</v>
      </c>
    </row>
    <row r="1623" customFormat="false" ht="13" hidden="false" customHeight="false" outlineLevel="0" collapsed="false">
      <c r="C1623" s="651" t="s">
        <v>478</v>
      </c>
      <c r="D1623" s="731" t="s">
        <v>2027</v>
      </c>
    </row>
    <row r="1624" customFormat="false" ht="13" hidden="false" customHeight="false" outlineLevel="0" collapsed="false">
      <c r="C1624" s="651" t="s">
        <v>478</v>
      </c>
      <c r="D1624" s="731" t="s">
        <v>2028</v>
      </c>
    </row>
    <row r="1625" customFormat="false" ht="13" hidden="false" customHeight="false" outlineLevel="0" collapsed="false">
      <c r="C1625" s="651" t="s">
        <v>478</v>
      </c>
      <c r="D1625" s="731" t="s">
        <v>2029</v>
      </c>
    </row>
    <row r="1626" customFormat="false" ht="13" hidden="false" customHeight="false" outlineLevel="0" collapsed="false">
      <c r="C1626" s="651" t="s">
        <v>478</v>
      </c>
      <c r="D1626" s="731" t="s">
        <v>2030</v>
      </c>
    </row>
    <row r="1627" customFormat="false" ht="13" hidden="false" customHeight="false" outlineLevel="0" collapsed="false">
      <c r="C1627" s="651" t="s">
        <v>478</v>
      </c>
      <c r="D1627" s="731" t="s">
        <v>2031</v>
      </c>
    </row>
    <row r="1628" customFormat="false" ht="13" hidden="false" customHeight="false" outlineLevel="0" collapsed="false">
      <c r="C1628" s="651" t="s">
        <v>478</v>
      </c>
      <c r="D1628" s="731" t="s">
        <v>2032</v>
      </c>
    </row>
    <row r="1629" customFormat="false" ht="13" hidden="false" customHeight="false" outlineLevel="0" collapsed="false">
      <c r="C1629" s="651" t="s">
        <v>478</v>
      </c>
      <c r="D1629" s="731" t="s">
        <v>2033</v>
      </c>
    </row>
    <row r="1630" customFormat="false" ht="13" hidden="false" customHeight="false" outlineLevel="0" collapsed="false">
      <c r="C1630" s="651" t="s">
        <v>478</v>
      </c>
      <c r="D1630" s="731" t="s">
        <v>2034</v>
      </c>
    </row>
    <row r="1631" customFormat="false" ht="13" hidden="false" customHeight="false" outlineLevel="0" collapsed="false">
      <c r="C1631" s="651" t="s">
        <v>478</v>
      </c>
      <c r="D1631" s="731" t="s">
        <v>2035</v>
      </c>
    </row>
    <row r="1632" customFormat="false" ht="13" hidden="false" customHeight="false" outlineLevel="0" collapsed="false">
      <c r="C1632" s="651" t="s">
        <v>478</v>
      </c>
      <c r="D1632" s="731" t="s">
        <v>2036</v>
      </c>
    </row>
    <row r="1633" customFormat="false" ht="13" hidden="false" customHeight="false" outlineLevel="0" collapsed="false">
      <c r="C1633" s="651" t="s">
        <v>478</v>
      </c>
      <c r="D1633" s="731" t="s">
        <v>2037</v>
      </c>
    </row>
    <row r="1634" customFormat="false" ht="13" hidden="false" customHeight="false" outlineLevel="0" collapsed="false">
      <c r="C1634" s="651" t="s">
        <v>478</v>
      </c>
      <c r="D1634" s="731" t="s">
        <v>2038</v>
      </c>
    </row>
    <row r="1635" customFormat="false" ht="13" hidden="false" customHeight="false" outlineLevel="0" collapsed="false">
      <c r="C1635" s="651" t="s">
        <v>478</v>
      </c>
      <c r="D1635" s="731" t="s">
        <v>2039</v>
      </c>
    </row>
    <row r="1636" customFormat="false" ht="13" hidden="false" customHeight="false" outlineLevel="0" collapsed="false">
      <c r="C1636" s="651" t="s">
        <v>478</v>
      </c>
      <c r="D1636" s="731" t="s">
        <v>2040</v>
      </c>
    </row>
    <row r="1637" customFormat="false" ht="13" hidden="false" customHeight="false" outlineLevel="0" collapsed="false">
      <c r="C1637" s="651" t="s">
        <v>478</v>
      </c>
      <c r="D1637" s="731" t="s">
        <v>2041</v>
      </c>
    </row>
    <row r="1638" customFormat="false" ht="13" hidden="false" customHeight="false" outlineLevel="0" collapsed="false">
      <c r="C1638" s="651" t="s">
        <v>478</v>
      </c>
      <c r="D1638" s="731" t="s">
        <v>2042</v>
      </c>
    </row>
    <row r="1639" customFormat="false" ht="13" hidden="false" customHeight="false" outlineLevel="0" collapsed="false">
      <c r="C1639" s="651" t="s">
        <v>478</v>
      </c>
      <c r="D1639" s="731" t="s">
        <v>2043</v>
      </c>
    </row>
    <row r="1640" customFormat="false" ht="13" hidden="false" customHeight="false" outlineLevel="0" collapsed="false">
      <c r="C1640" s="651" t="s">
        <v>480</v>
      </c>
      <c r="D1640" s="731" t="s">
        <v>2044</v>
      </c>
    </row>
    <row r="1641" customFormat="false" ht="13" hidden="false" customHeight="false" outlineLevel="0" collapsed="false">
      <c r="C1641" s="651" t="s">
        <v>480</v>
      </c>
      <c r="D1641" s="731" t="s">
        <v>2045</v>
      </c>
    </row>
    <row r="1642" customFormat="false" ht="13" hidden="false" customHeight="false" outlineLevel="0" collapsed="false">
      <c r="C1642" s="651" t="s">
        <v>480</v>
      </c>
      <c r="D1642" s="731" t="s">
        <v>2046</v>
      </c>
    </row>
    <row r="1643" customFormat="false" ht="13" hidden="false" customHeight="false" outlineLevel="0" collapsed="false">
      <c r="C1643" s="651" t="s">
        <v>480</v>
      </c>
      <c r="D1643" s="731" t="s">
        <v>2047</v>
      </c>
    </row>
    <row r="1644" customFormat="false" ht="13" hidden="false" customHeight="false" outlineLevel="0" collapsed="false">
      <c r="C1644" s="651" t="s">
        <v>480</v>
      </c>
      <c r="D1644" s="731" t="s">
        <v>2048</v>
      </c>
    </row>
    <row r="1645" customFormat="false" ht="13" hidden="false" customHeight="false" outlineLevel="0" collapsed="false">
      <c r="C1645" s="651" t="s">
        <v>480</v>
      </c>
      <c r="D1645" s="731" t="s">
        <v>2049</v>
      </c>
    </row>
    <row r="1646" customFormat="false" ht="13" hidden="false" customHeight="false" outlineLevel="0" collapsed="false">
      <c r="C1646" s="651" t="s">
        <v>480</v>
      </c>
      <c r="D1646" s="731" t="s">
        <v>2050</v>
      </c>
    </row>
    <row r="1647" customFormat="false" ht="13" hidden="false" customHeight="false" outlineLevel="0" collapsed="false">
      <c r="C1647" s="651" t="s">
        <v>480</v>
      </c>
      <c r="D1647" s="731" t="s">
        <v>2051</v>
      </c>
    </row>
    <row r="1648" customFormat="false" ht="13" hidden="false" customHeight="false" outlineLevel="0" collapsed="false">
      <c r="C1648" s="651" t="s">
        <v>480</v>
      </c>
      <c r="D1648" s="731" t="s">
        <v>2052</v>
      </c>
    </row>
    <row r="1649" customFormat="false" ht="13" hidden="false" customHeight="false" outlineLevel="0" collapsed="false">
      <c r="C1649" s="651" t="s">
        <v>480</v>
      </c>
      <c r="D1649" s="731" t="s">
        <v>2053</v>
      </c>
    </row>
    <row r="1650" customFormat="false" ht="13" hidden="false" customHeight="false" outlineLevel="0" collapsed="false">
      <c r="C1650" s="651" t="s">
        <v>480</v>
      </c>
      <c r="D1650" s="731" t="s">
        <v>2054</v>
      </c>
    </row>
    <row r="1651" customFormat="false" ht="13" hidden="false" customHeight="false" outlineLevel="0" collapsed="false">
      <c r="C1651" s="651" t="s">
        <v>480</v>
      </c>
      <c r="D1651" s="731" t="s">
        <v>2055</v>
      </c>
    </row>
    <row r="1652" customFormat="false" ht="13" hidden="false" customHeight="false" outlineLevel="0" collapsed="false">
      <c r="C1652" s="651" t="s">
        <v>480</v>
      </c>
      <c r="D1652" s="731" t="s">
        <v>2056</v>
      </c>
    </row>
    <row r="1653" customFormat="false" ht="13" hidden="false" customHeight="false" outlineLevel="0" collapsed="false">
      <c r="C1653" s="651" t="s">
        <v>480</v>
      </c>
      <c r="D1653" s="731" t="s">
        <v>2057</v>
      </c>
    </row>
    <row r="1654" customFormat="false" ht="13" hidden="false" customHeight="false" outlineLevel="0" collapsed="false">
      <c r="C1654" s="651" t="s">
        <v>480</v>
      </c>
      <c r="D1654" s="731" t="s">
        <v>2058</v>
      </c>
    </row>
    <row r="1655" customFormat="false" ht="13" hidden="false" customHeight="false" outlineLevel="0" collapsed="false">
      <c r="C1655" s="651" t="s">
        <v>480</v>
      </c>
      <c r="D1655" s="731" t="s">
        <v>2059</v>
      </c>
    </row>
    <row r="1656" customFormat="false" ht="13" hidden="false" customHeight="false" outlineLevel="0" collapsed="false">
      <c r="C1656" s="651" t="s">
        <v>480</v>
      </c>
      <c r="D1656" s="731" t="s">
        <v>2060</v>
      </c>
    </row>
    <row r="1657" customFormat="false" ht="13" hidden="false" customHeight="false" outlineLevel="0" collapsed="false">
      <c r="C1657" s="651" t="s">
        <v>480</v>
      </c>
      <c r="D1657" s="731" t="s">
        <v>2061</v>
      </c>
    </row>
    <row r="1658" customFormat="false" ht="13" hidden="false" customHeight="false" outlineLevel="0" collapsed="false">
      <c r="C1658" s="651" t="s">
        <v>480</v>
      </c>
      <c r="D1658" s="731" t="s">
        <v>2062</v>
      </c>
    </row>
    <row r="1659" customFormat="false" ht="13" hidden="false" customHeight="false" outlineLevel="0" collapsed="false">
      <c r="C1659" s="651" t="s">
        <v>480</v>
      </c>
      <c r="D1659" s="731" t="s">
        <v>2063</v>
      </c>
    </row>
    <row r="1660" customFormat="false" ht="13" hidden="false" customHeight="false" outlineLevel="0" collapsed="false">
      <c r="C1660" s="651" t="s">
        <v>480</v>
      </c>
      <c r="D1660" s="731" t="s">
        <v>2064</v>
      </c>
    </row>
    <row r="1661" customFormat="false" ht="13" hidden="false" customHeight="false" outlineLevel="0" collapsed="false">
      <c r="C1661" s="651" t="s">
        <v>480</v>
      </c>
      <c r="D1661" s="731" t="s">
        <v>2065</v>
      </c>
    </row>
    <row r="1662" customFormat="false" ht="13" hidden="false" customHeight="false" outlineLevel="0" collapsed="false">
      <c r="C1662" s="651" t="s">
        <v>480</v>
      </c>
      <c r="D1662" s="731" t="s">
        <v>753</v>
      </c>
    </row>
    <row r="1663" customFormat="false" ht="13" hidden="false" customHeight="false" outlineLevel="0" collapsed="false">
      <c r="C1663" s="651" t="s">
        <v>480</v>
      </c>
      <c r="D1663" s="731" t="s">
        <v>2066</v>
      </c>
    </row>
    <row r="1664" customFormat="false" ht="13" hidden="false" customHeight="false" outlineLevel="0" collapsed="false">
      <c r="C1664" s="651" t="s">
        <v>480</v>
      </c>
      <c r="D1664" s="731" t="s">
        <v>2067</v>
      </c>
    </row>
    <row r="1665" customFormat="false" ht="13" hidden="false" customHeight="false" outlineLevel="0" collapsed="false">
      <c r="C1665" s="651" t="s">
        <v>480</v>
      </c>
      <c r="D1665" s="731" t="s">
        <v>2068</v>
      </c>
    </row>
    <row r="1666" customFormat="false" ht="13" hidden="false" customHeight="false" outlineLevel="0" collapsed="false">
      <c r="C1666" s="651" t="s">
        <v>482</v>
      </c>
      <c r="D1666" s="731" t="s">
        <v>2069</v>
      </c>
    </row>
    <row r="1667" customFormat="false" ht="13" hidden="false" customHeight="false" outlineLevel="0" collapsed="false">
      <c r="C1667" s="651" t="s">
        <v>482</v>
      </c>
      <c r="D1667" s="731" t="s">
        <v>2070</v>
      </c>
    </row>
    <row r="1668" customFormat="false" ht="13" hidden="false" customHeight="false" outlineLevel="0" collapsed="false">
      <c r="C1668" s="651" t="s">
        <v>482</v>
      </c>
      <c r="D1668" s="731" t="s">
        <v>2071</v>
      </c>
    </row>
    <row r="1669" customFormat="false" ht="13" hidden="false" customHeight="false" outlineLevel="0" collapsed="false">
      <c r="C1669" s="651" t="s">
        <v>482</v>
      </c>
      <c r="D1669" s="731" t="s">
        <v>2072</v>
      </c>
    </row>
    <row r="1670" customFormat="false" ht="13" hidden="false" customHeight="false" outlineLevel="0" collapsed="false">
      <c r="C1670" s="651" t="s">
        <v>482</v>
      </c>
      <c r="D1670" s="731" t="s">
        <v>2073</v>
      </c>
    </row>
    <row r="1671" customFormat="false" ht="13" hidden="false" customHeight="false" outlineLevel="0" collapsed="false">
      <c r="C1671" s="651" t="s">
        <v>482</v>
      </c>
      <c r="D1671" s="731" t="s">
        <v>2074</v>
      </c>
    </row>
    <row r="1672" customFormat="false" ht="13" hidden="false" customHeight="false" outlineLevel="0" collapsed="false">
      <c r="C1672" s="651" t="s">
        <v>482</v>
      </c>
      <c r="D1672" s="731" t="s">
        <v>2075</v>
      </c>
    </row>
    <row r="1673" customFormat="false" ht="13" hidden="false" customHeight="false" outlineLevel="0" collapsed="false">
      <c r="C1673" s="651" t="s">
        <v>482</v>
      </c>
      <c r="D1673" s="731" t="s">
        <v>2076</v>
      </c>
    </row>
    <row r="1674" customFormat="false" ht="13" hidden="false" customHeight="false" outlineLevel="0" collapsed="false">
      <c r="C1674" s="651" t="s">
        <v>482</v>
      </c>
      <c r="D1674" s="731" t="s">
        <v>2077</v>
      </c>
    </row>
    <row r="1675" customFormat="false" ht="13" hidden="false" customHeight="false" outlineLevel="0" collapsed="false">
      <c r="C1675" s="651" t="s">
        <v>482</v>
      </c>
      <c r="D1675" s="731" t="s">
        <v>2078</v>
      </c>
    </row>
    <row r="1676" customFormat="false" ht="13" hidden="false" customHeight="false" outlineLevel="0" collapsed="false">
      <c r="C1676" s="651" t="s">
        <v>482</v>
      </c>
      <c r="D1676" s="731" t="s">
        <v>2079</v>
      </c>
    </row>
    <row r="1677" customFormat="false" ht="13" hidden="false" customHeight="false" outlineLevel="0" collapsed="false">
      <c r="C1677" s="651" t="s">
        <v>482</v>
      </c>
      <c r="D1677" s="731" t="s">
        <v>2080</v>
      </c>
    </row>
    <row r="1678" customFormat="false" ht="13" hidden="false" customHeight="false" outlineLevel="0" collapsed="false">
      <c r="C1678" s="651" t="s">
        <v>482</v>
      </c>
      <c r="D1678" s="731" t="s">
        <v>2081</v>
      </c>
    </row>
    <row r="1679" customFormat="false" ht="13" hidden="false" customHeight="false" outlineLevel="0" collapsed="false">
      <c r="C1679" s="651" t="s">
        <v>482</v>
      </c>
      <c r="D1679" s="731" t="s">
        <v>2082</v>
      </c>
    </row>
    <row r="1680" customFormat="false" ht="13" hidden="false" customHeight="false" outlineLevel="0" collapsed="false">
      <c r="C1680" s="651" t="s">
        <v>482</v>
      </c>
      <c r="D1680" s="731" t="s">
        <v>2083</v>
      </c>
    </row>
    <row r="1681" customFormat="false" ht="13" hidden="false" customHeight="false" outlineLevel="0" collapsed="false">
      <c r="C1681" s="651" t="s">
        <v>482</v>
      </c>
      <c r="D1681" s="731" t="s">
        <v>2084</v>
      </c>
    </row>
    <row r="1682" customFormat="false" ht="13" hidden="false" customHeight="false" outlineLevel="0" collapsed="false">
      <c r="C1682" s="651" t="s">
        <v>482</v>
      </c>
      <c r="D1682" s="731" t="s">
        <v>2085</v>
      </c>
    </row>
    <row r="1683" customFormat="false" ht="13" hidden="false" customHeight="false" outlineLevel="0" collapsed="false">
      <c r="C1683" s="651" t="s">
        <v>482</v>
      </c>
      <c r="D1683" s="731" t="s">
        <v>2086</v>
      </c>
    </row>
    <row r="1684" customFormat="false" ht="13" hidden="false" customHeight="false" outlineLevel="0" collapsed="false">
      <c r="C1684" s="651" t="s">
        <v>482</v>
      </c>
      <c r="D1684" s="731" t="s">
        <v>2087</v>
      </c>
    </row>
    <row r="1685" customFormat="false" ht="13" hidden="false" customHeight="false" outlineLevel="0" collapsed="false">
      <c r="C1685" s="651" t="s">
        <v>482</v>
      </c>
      <c r="D1685" s="731" t="s">
        <v>2088</v>
      </c>
    </row>
    <row r="1686" customFormat="false" ht="13" hidden="false" customHeight="false" outlineLevel="0" collapsed="false">
      <c r="C1686" s="651" t="s">
        <v>482</v>
      </c>
      <c r="D1686" s="731" t="s">
        <v>2089</v>
      </c>
    </row>
    <row r="1687" customFormat="false" ht="13" hidden="false" customHeight="false" outlineLevel="0" collapsed="false">
      <c r="C1687" s="651" t="s">
        <v>482</v>
      </c>
      <c r="D1687" s="731" t="s">
        <v>2090</v>
      </c>
    </row>
    <row r="1688" customFormat="false" ht="13" hidden="false" customHeight="false" outlineLevel="0" collapsed="false">
      <c r="C1688" s="651" t="s">
        <v>482</v>
      </c>
      <c r="D1688" s="731" t="s">
        <v>2091</v>
      </c>
    </row>
    <row r="1689" customFormat="false" ht="13" hidden="false" customHeight="false" outlineLevel="0" collapsed="false">
      <c r="C1689" s="651" t="s">
        <v>482</v>
      </c>
      <c r="D1689" s="731" t="s">
        <v>2092</v>
      </c>
    </row>
    <row r="1690" customFormat="false" ht="13" hidden="false" customHeight="false" outlineLevel="0" collapsed="false">
      <c r="C1690" s="651" t="s">
        <v>482</v>
      </c>
      <c r="D1690" s="731" t="s">
        <v>2093</v>
      </c>
    </row>
    <row r="1691" customFormat="false" ht="13" hidden="false" customHeight="false" outlineLevel="0" collapsed="false">
      <c r="C1691" s="651" t="s">
        <v>482</v>
      </c>
      <c r="D1691" s="731" t="s">
        <v>2094</v>
      </c>
    </row>
    <row r="1692" customFormat="false" ht="13" hidden="false" customHeight="false" outlineLevel="0" collapsed="false">
      <c r="C1692" s="651" t="s">
        <v>482</v>
      </c>
      <c r="D1692" s="731" t="s">
        <v>2095</v>
      </c>
    </row>
    <row r="1693" customFormat="false" ht="13" hidden="false" customHeight="false" outlineLevel="0" collapsed="false">
      <c r="C1693" s="651" t="s">
        <v>482</v>
      </c>
      <c r="D1693" s="731" t="s">
        <v>2096</v>
      </c>
    </row>
    <row r="1694" customFormat="false" ht="13" hidden="false" customHeight="false" outlineLevel="0" collapsed="false">
      <c r="C1694" s="651" t="s">
        <v>482</v>
      </c>
      <c r="D1694" s="731" t="s">
        <v>2097</v>
      </c>
    </row>
    <row r="1695" customFormat="false" ht="13" hidden="false" customHeight="false" outlineLevel="0" collapsed="false">
      <c r="C1695" s="651" t="s">
        <v>482</v>
      </c>
      <c r="D1695" s="731" t="s">
        <v>2098</v>
      </c>
    </row>
    <row r="1696" customFormat="false" ht="13" hidden="false" customHeight="false" outlineLevel="0" collapsed="false">
      <c r="C1696" s="651" t="s">
        <v>482</v>
      </c>
      <c r="D1696" s="731" t="s">
        <v>2099</v>
      </c>
    </row>
    <row r="1697" customFormat="false" ht="13" hidden="false" customHeight="false" outlineLevel="0" collapsed="false">
      <c r="C1697" s="651" t="s">
        <v>482</v>
      </c>
      <c r="D1697" s="731" t="s">
        <v>2100</v>
      </c>
    </row>
    <row r="1698" customFormat="false" ht="13" hidden="false" customHeight="false" outlineLevel="0" collapsed="false">
      <c r="C1698" s="651" t="s">
        <v>482</v>
      </c>
      <c r="D1698" s="731" t="s">
        <v>2101</v>
      </c>
    </row>
    <row r="1699" customFormat="false" ht="13" hidden="false" customHeight="false" outlineLevel="0" collapsed="false">
      <c r="C1699" s="651" t="s">
        <v>482</v>
      </c>
      <c r="D1699" s="731" t="s">
        <v>2102</v>
      </c>
    </row>
    <row r="1700" customFormat="false" ht="13" hidden="false" customHeight="false" outlineLevel="0" collapsed="false">
      <c r="C1700" s="651" t="s">
        <v>482</v>
      </c>
      <c r="D1700" s="731" t="s">
        <v>2103</v>
      </c>
    </row>
    <row r="1701" customFormat="false" ht="13" hidden="false" customHeight="false" outlineLevel="0" collapsed="false">
      <c r="C1701" s="651" t="s">
        <v>482</v>
      </c>
      <c r="D1701" s="731" t="s">
        <v>2104</v>
      </c>
    </row>
    <row r="1702" customFormat="false" ht="13" hidden="false" customHeight="false" outlineLevel="0" collapsed="false">
      <c r="C1702" s="651" t="s">
        <v>482</v>
      </c>
      <c r="D1702" s="731" t="s">
        <v>2105</v>
      </c>
    </row>
    <row r="1703" customFormat="false" ht="13" hidden="false" customHeight="false" outlineLevel="0" collapsed="false">
      <c r="C1703" s="651" t="s">
        <v>482</v>
      </c>
      <c r="D1703" s="731" t="s">
        <v>2106</v>
      </c>
    </row>
    <row r="1704" customFormat="false" ht="13" hidden="false" customHeight="false" outlineLevel="0" collapsed="false">
      <c r="C1704" s="651" t="s">
        <v>482</v>
      </c>
      <c r="D1704" s="731" t="s">
        <v>2107</v>
      </c>
    </row>
    <row r="1705" customFormat="false" ht="13" hidden="false" customHeight="false" outlineLevel="0" collapsed="false">
      <c r="C1705" s="651" t="s">
        <v>482</v>
      </c>
      <c r="D1705" s="731" t="s">
        <v>2108</v>
      </c>
    </row>
    <row r="1706" customFormat="false" ht="13" hidden="false" customHeight="false" outlineLevel="0" collapsed="false">
      <c r="C1706" s="651" t="s">
        <v>482</v>
      </c>
      <c r="D1706" s="731" t="s">
        <v>2109</v>
      </c>
    </row>
    <row r="1707" customFormat="false" ht="13" hidden="false" customHeight="false" outlineLevel="0" collapsed="false">
      <c r="C1707" s="651" t="s">
        <v>482</v>
      </c>
      <c r="D1707" s="731" t="s">
        <v>2110</v>
      </c>
    </row>
    <row r="1708" customFormat="false" ht="13" hidden="false" customHeight="false" outlineLevel="0" collapsed="false">
      <c r="C1708" s="651" t="s">
        <v>482</v>
      </c>
      <c r="D1708" s="731" t="s">
        <v>2111</v>
      </c>
    </row>
    <row r="1709" customFormat="false" ht="13" hidden="false" customHeight="false" outlineLevel="0" collapsed="false">
      <c r="C1709" s="651" t="s">
        <v>484</v>
      </c>
      <c r="D1709" s="731" t="s">
        <v>2112</v>
      </c>
    </row>
    <row r="1710" customFormat="false" ht="13" hidden="false" customHeight="false" outlineLevel="0" collapsed="false">
      <c r="C1710" s="651" t="s">
        <v>484</v>
      </c>
      <c r="D1710" s="731" t="s">
        <v>2113</v>
      </c>
    </row>
    <row r="1711" customFormat="false" ht="13" hidden="false" customHeight="false" outlineLevel="0" collapsed="false">
      <c r="C1711" s="651" t="s">
        <v>484</v>
      </c>
      <c r="D1711" s="731" t="s">
        <v>2114</v>
      </c>
    </row>
    <row r="1712" customFormat="false" ht="13" hidden="false" customHeight="false" outlineLevel="0" collapsed="false">
      <c r="C1712" s="651" t="s">
        <v>484</v>
      </c>
      <c r="D1712" s="731" t="s">
        <v>2115</v>
      </c>
    </row>
    <row r="1713" customFormat="false" ht="13" hidden="false" customHeight="false" outlineLevel="0" collapsed="false">
      <c r="C1713" s="651" t="s">
        <v>484</v>
      </c>
      <c r="D1713" s="731" t="s">
        <v>2116</v>
      </c>
    </row>
    <row r="1714" customFormat="false" ht="13" hidden="false" customHeight="false" outlineLevel="0" collapsed="false">
      <c r="C1714" s="651" t="s">
        <v>484</v>
      </c>
      <c r="D1714" s="731" t="s">
        <v>2117</v>
      </c>
    </row>
    <row r="1715" customFormat="false" ht="13" hidden="false" customHeight="false" outlineLevel="0" collapsed="false">
      <c r="C1715" s="651" t="s">
        <v>484</v>
      </c>
      <c r="D1715" s="731" t="s">
        <v>2118</v>
      </c>
    </row>
    <row r="1716" customFormat="false" ht="13" hidden="false" customHeight="false" outlineLevel="0" collapsed="false">
      <c r="C1716" s="651" t="s">
        <v>484</v>
      </c>
      <c r="D1716" s="731" t="s">
        <v>2119</v>
      </c>
    </row>
    <row r="1717" customFormat="false" ht="13" hidden="false" customHeight="false" outlineLevel="0" collapsed="false">
      <c r="C1717" s="651" t="s">
        <v>484</v>
      </c>
      <c r="D1717" s="731" t="s">
        <v>2120</v>
      </c>
    </row>
    <row r="1718" customFormat="false" ht="13" hidden="false" customHeight="false" outlineLevel="0" collapsed="false">
      <c r="C1718" s="651" t="s">
        <v>484</v>
      </c>
      <c r="D1718" s="731" t="s">
        <v>2121</v>
      </c>
    </row>
    <row r="1719" customFormat="false" ht="13" hidden="false" customHeight="false" outlineLevel="0" collapsed="false">
      <c r="C1719" s="651" t="s">
        <v>484</v>
      </c>
      <c r="D1719" s="731" t="s">
        <v>2122</v>
      </c>
    </row>
    <row r="1720" customFormat="false" ht="13" hidden="false" customHeight="false" outlineLevel="0" collapsed="false">
      <c r="C1720" s="651" t="s">
        <v>484</v>
      </c>
      <c r="D1720" s="731" t="s">
        <v>2123</v>
      </c>
    </row>
    <row r="1721" customFormat="false" ht="13" hidden="false" customHeight="false" outlineLevel="0" collapsed="false">
      <c r="C1721" s="651" t="s">
        <v>484</v>
      </c>
      <c r="D1721" s="731" t="s">
        <v>2124</v>
      </c>
    </row>
    <row r="1722" customFormat="false" ht="13" hidden="false" customHeight="false" outlineLevel="0" collapsed="false">
      <c r="C1722" s="651" t="s">
        <v>484</v>
      </c>
      <c r="D1722" s="731" t="s">
        <v>2125</v>
      </c>
    </row>
    <row r="1723" customFormat="false" ht="13" hidden="false" customHeight="false" outlineLevel="0" collapsed="false">
      <c r="C1723" s="651" t="s">
        <v>484</v>
      </c>
      <c r="D1723" s="731" t="s">
        <v>2126</v>
      </c>
    </row>
    <row r="1724" customFormat="false" ht="13" hidden="false" customHeight="false" outlineLevel="0" collapsed="false">
      <c r="C1724" s="651" t="s">
        <v>484</v>
      </c>
      <c r="D1724" s="731" t="s">
        <v>2127</v>
      </c>
    </row>
    <row r="1725" customFormat="false" ht="13" hidden="false" customHeight="false" outlineLevel="0" collapsed="false">
      <c r="C1725" s="651" t="s">
        <v>484</v>
      </c>
      <c r="D1725" s="731" t="s">
        <v>2128</v>
      </c>
    </row>
    <row r="1726" customFormat="false" ht="13" hidden="false" customHeight="false" outlineLevel="0" collapsed="false">
      <c r="C1726" s="651" t="s">
        <v>484</v>
      </c>
      <c r="D1726" s="731" t="s">
        <v>2129</v>
      </c>
    </row>
    <row r="1727" customFormat="false" ht="13" hidden="false" customHeight="false" outlineLevel="0" collapsed="false">
      <c r="C1727" s="651" t="s">
        <v>484</v>
      </c>
      <c r="D1727" s="731" t="s">
        <v>2130</v>
      </c>
    </row>
    <row r="1728" customFormat="false" ht="13" hidden="false" customHeight="false" outlineLevel="0" collapsed="false">
      <c r="C1728" s="651" t="s">
        <v>484</v>
      </c>
      <c r="D1728" s="731" t="s">
        <v>2131</v>
      </c>
    </row>
    <row r="1729" customFormat="false" ht="13" hidden="false" customHeight="false" outlineLevel="0" collapsed="false">
      <c r="C1729" s="651" t="s">
        <v>484</v>
      </c>
      <c r="D1729" s="731" t="s">
        <v>2132</v>
      </c>
    </row>
    <row r="1730" customFormat="false" ht="13" hidden="false" customHeight="false" outlineLevel="0" collapsed="false">
      <c r="C1730" s="651" t="s">
        <v>484</v>
      </c>
      <c r="D1730" s="731" t="s">
        <v>2133</v>
      </c>
    </row>
    <row r="1731" customFormat="false" ht="13" hidden="false" customHeight="false" outlineLevel="0" collapsed="false">
      <c r="C1731" s="651" t="s">
        <v>484</v>
      </c>
      <c r="D1731" s="731" t="s">
        <v>2134</v>
      </c>
    </row>
    <row r="1732" customFormat="false" ht="13" hidden="false" customHeight="false" outlineLevel="0" collapsed="false">
      <c r="C1732" s="651" t="s">
        <v>484</v>
      </c>
      <c r="D1732" s="731" t="s">
        <v>2135</v>
      </c>
    </row>
    <row r="1733" customFormat="false" ht="13" hidden="false" customHeight="false" outlineLevel="0" collapsed="false">
      <c r="C1733" s="651" t="s">
        <v>484</v>
      </c>
      <c r="D1733" s="731" t="s">
        <v>2136</v>
      </c>
    </row>
    <row r="1734" customFormat="false" ht="13" hidden="false" customHeight="false" outlineLevel="0" collapsed="false">
      <c r="C1734" s="651" t="s">
        <v>484</v>
      </c>
      <c r="D1734" s="731" t="s">
        <v>2137</v>
      </c>
    </row>
    <row r="1735" customFormat="false" ht="13" hidden="false" customHeight="false" outlineLevel="0" collapsed="false">
      <c r="C1735" s="651" t="s">
        <v>484</v>
      </c>
      <c r="D1735" s="731" t="s">
        <v>2138</v>
      </c>
    </row>
    <row r="1736" customFormat="false" ht="13" hidden="false" customHeight="false" outlineLevel="0" collapsed="false">
      <c r="C1736" s="651" t="s">
        <v>484</v>
      </c>
      <c r="D1736" s="731" t="s">
        <v>2139</v>
      </c>
    </row>
    <row r="1737" customFormat="false" ht="13" hidden="false" customHeight="false" outlineLevel="0" collapsed="false">
      <c r="C1737" s="651" t="s">
        <v>484</v>
      </c>
      <c r="D1737" s="731" t="s">
        <v>2140</v>
      </c>
    </row>
    <row r="1738" customFormat="false" ht="13" hidden="false" customHeight="false" outlineLevel="0" collapsed="false">
      <c r="C1738" s="651" t="s">
        <v>484</v>
      </c>
      <c r="D1738" s="731" t="s">
        <v>2141</v>
      </c>
    </row>
    <row r="1739" customFormat="false" ht="13" hidden="false" customHeight="false" outlineLevel="0" collapsed="false">
      <c r="C1739" s="651" t="s">
        <v>484</v>
      </c>
      <c r="D1739" s="731" t="s">
        <v>2142</v>
      </c>
    </row>
    <row r="1740" customFormat="false" ht="13" hidden="false" customHeight="false" outlineLevel="0" collapsed="false">
      <c r="C1740" s="651" t="s">
        <v>484</v>
      </c>
      <c r="D1740" s="731" t="s">
        <v>2143</v>
      </c>
    </row>
    <row r="1741" customFormat="false" ht="13" hidden="false" customHeight="false" outlineLevel="0" collapsed="false">
      <c r="C1741" s="651" t="s">
        <v>484</v>
      </c>
      <c r="D1741" s="731" t="s">
        <v>2144</v>
      </c>
    </row>
    <row r="1742" customFormat="false" ht="13" hidden="false" customHeight="false" outlineLevel="0" collapsed="false">
      <c r="C1742" s="651" t="s">
        <v>484</v>
      </c>
      <c r="D1742" s="731" t="s">
        <v>2145</v>
      </c>
    </row>
    <row r="1743" customFormat="false" ht="13" hidden="false" customHeight="false" outlineLevel="0" collapsed="false">
      <c r="C1743" s="651" t="s">
        <v>484</v>
      </c>
      <c r="D1743" s="731" t="s">
        <v>2146</v>
      </c>
    </row>
    <row r="1744" customFormat="false" ht="13" hidden="false" customHeight="false" outlineLevel="0" collapsed="false">
      <c r="C1744" s="651" t="s">
        <v>484</v>
      </c>
      <c r="D1744" s="731" t="s">
        <v>2147</v>
      </c>
    </row>
    <row r="1745" customFormat="false" ht="13" hidden="false" customHeight="false" outlineLevel="0" collapsed="false">
      <c r="C1745" s="651" t="s">
        <v>484</v>
      </c>
      <c r="D1745" s="731" t="s">
        <v>2148</v>
      </c>
    </row>
    <row r="1746" customFormat="false" ht="13" hidden="false" customHeight="false" outlineLevel="0" collapsed="false">
      <c r="C1746" s="651" t="s">
        <v>484</v>
      </c>
      <c r="D1746" s="731" t="s">
        <v>2149</v>
      </c>
    </row>
    <row r="1747" customFormat="false" ht="13" hidden="false" customHeight="false" outlineLevel="0" collapsed="false">
      <c r="C1747" s="651" t="s">
        <v>484</v>
      </c>
      <c r="D1747" s="731" t="s">
        <v>2150</v>
      </c>
    </row>
    <row r="1748" customFormat="false" ht="13" hidden="false" customHeight="false" outlineLevel="0" collapsed="false">
      <c r="C1748" s="651" t="s">
        <v>484</v>
      </c>
      <c r="D1748" s="731" t="s">
        <v>2151</v>
      </c>
    </row>
    <row r="1749" customFormat="false" ht="13.5" hidden="false" customHeight="false" outlineLevel="0" collapsed="false">
      <c r="C1749" s="732" t="s">
        <v>484</v>
      </c>
      <c r="D1749" s="733" t="s">
        <v>2152</v>
      </c>
    </row>
  </sheetData>
  <sheetProtection algorithmName="SHA-512" hashValue="3zoAiZx/9OhWHEOgfS7Lm9pEXCuVimTqHfq94nRUvmKHisr3L/USNXr/rpilzYjiJhY8NMfHZvAm1Qr749ZKGg==" saltValue="5vbwemrPbf/jeyXw0UD8Ow==" spinCount="100000" sheet="true" objects="true" scenarios="true"/>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http://schemas.openxmlformats.org/package/2006/metadata/core-properties"/>
    <ds:schemaRef ds:uri="http://schemas.microsoft.com/office/infopath/2007/PartnerControls"/>
    <ds:schemaRef ds:uri="263dbbe5-076b-4606-a03b-9598f5f2f35a"/>
    <ds:schemaRef ds:uri="e60fd174-b192-4fdb-8980-a9c623028ceb"/>
    <ds:schemaRef ds:uri="http://purl.org/dc/terms/"/>
  </ds:schemaRefs>
</ds:datastoreItem>
</file>

<file path=customXml/itemProps3.xml><?xml version="1.0" encoding="utf-8"?>
<ds:datastoreItem xmlns:ds="http://schemas.openxmlformats.org/officeDocument/2006/customXml" ds:itemID="{6E1C2510-57BB-439B-B0DB-429B5E1F6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2025-02-10T04:56:27Z</dcterms:created>
  <dc:creator>中畑 麻紀子</dc:creator>
  <dc:description/>
  <dc:language>ja-JP</dc:language>
  <cp:lastModifiedBy>中畑 麻紀子</cp:lastModifiedBy>
  <dcterms:modified xsi:type="dcterms:W3CDTF">2025-02-10T04:56:27Z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lianceAssetId">
    <vt:lpwstr/>
  </property>
  <property fmtid="{D5CDD505-2E9C-101B-9397-08002B2CF9AE}" pid="4" name="ContentTypeId">
    <vt:lpwstr>0x010100B46734693C3A90448B89DA794EB2C0AC</vt:lpwstr>
  </property>
  <property fmtid="{D5CDD505-2E9C-101B-9397-08002B2CF9AE}" pid="5" name="DocSecurity">
    <vt:i4>0</vt:i4>
  </property>
  <property fmtid="{D5CDD505-2E9C-101B-9397-08002B2CF9AE}" pid="6" name="HyperlinksChanged">
    <vt:bool>0</vt:bool>
  </property>
  <property fmtid="{D5CDD505-2E9C-101B-9397-08002B2CF9AE}" pid="7" name="LinksUpToDate">
    <vt:bool>0</vt:bool>
  </property>
  <property fmtid="{D5CDD505-2E9C-101B-9397-08002B2CF9AE}" pid="8" name="MediaServiceImageTags">
    <vt:lpwstr/>
  </property>
  <property fmtid="{D5CDD505-2E9C-101B-9397-08002B2CF9AE}" pid="9" name="Order">
    <vt:i4>278600</vt:i4>
  </property>
  <property fmtid="{D5CDD505-2E9C-101B-9397-08002B2CF9AE}" pid="10" name="ScaleCrop">
    <vt:bool>0</vt:bool>
  </property>
  <property fmtid="{D5CDD505-2E9C-101B-9397-08002B2CF9AE}" pid="11" name="ShareDoc">
    <vt:bool>0</vt:bool>
  </property>
  <property fmtid="{D5CDD505-2E9C-101B-9397-08002B2CF9AE}" pid="12" name="TriggerFlowInfo">
    <vt:lpwstr/>
  </property>
</Properties>
</file>